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200" windowHeight="10800" activeTab="1"/>
  </bookViews>
  <sheets>
    <sheet name="自己採点申請書(評価項目選択型) " sheetId="13" r:id="rId1"/>
    <sheet name="提出方法" sheetId="4" r:id="rId2"/>
  </sheets>
  <definedNames>
    <definedName name="_xlnm.Print_Area" localSheetId="0">'自己採点申請書(評価項目選択型) '!$A$1:$U$81</definedName>
  </definedNames>
  <calcPr calcId="145621"/>
</workbook>
</file>

<file path=xl/calcChain.xml><?xml version="1.0" encoding="utf-8"?>
<calcChain xmlns="http://schemas.openxmlformats.org/spreadsheetml/2006/main">
  <c r="S69" i="13" l="1"/>
  <c r="S65" i="13"/>
  <c r="S66" i="13"/>
  <c r="S67" i="13"/>
  <c r="S68" i="13"/>
  <c r="AB70" i="13" l="1"/>
  <c r="AA70" i="13"/>
  <c r="Z70" i="13"/>
  <c r="Y70" i="13"/>
  <c r="S70" i="13"/>
  <c r="R70" i="13"/>
  <c r="U70" i="13" s="1"/>
  <c r="Q70" i="13"/>
  <c r="AD69" i="13"/>
  <c r="AB69" i="13"/>
  <c r="AA69" i="13"/>
  <c r="Z69" i="13"/>
  <c r="U69" i="13"/>
  <c r="Q69" i="13"/>
  <c r="AC68" i="13"/>
  <c r="AB68" i="13"/>
  <c r="AA68" i="13"/>
  <c r="Z68" i="13"/>
  <c r="Y68" i="13"/>
  <c r="R68" i="13"/>
  <c r="U68" i="13" s="1"/>
  <c r="Q68" i="13"/>
  <c r="AB67" i="13"/>
  <c r="AA67" i="13"/>
  <c r="Z67" i="13"/>
  <c r="Y67" i="13"/>
  <c r="R67" i="13"/>
  <c r="U67" i="13" s="1"/>
  <c r="Q67" i="13"/>
  <c r="AC66" i="13"/>
  <c r="AB66" i="13"/>
  <c r="AA66" i="13"/>
  <c r="Z66" i="13"/>
  <c r="Y66" i="13"/>
  <c r="R66" i="13"/>
  <c r="U66" i="13" s="1"/>
  <c r="Q66" i="13"/>
  <c r="AC65" i="13"/>
  <c r="AB65" i="13"/>
  <c r="AA65" i="13"/>
  <c r="Z65" i="13"/>
  <c r="Y65" i="13"/>
  <c r="R65" i="13"/>
  <c r="U65" i="13" s="1"/>
  <c r="Q65" i="13"/>
  <c r="AC64" i="13"/>
  <c r="AB64" i="13"/>
  <c r="AA64" i="13"/>
  <c r="Z64" i="13"/>
  <c r="S64" i="13"/>
  <c r="R64" i="13"/>
  <c r="U64" i="13" s="1"/>
  <c r="Q64" i="13"/>
  <c r="AC63" i="13"/>
  <c r="AB63" i="13"/>
  <c r="AA63" i="13"/>
  <c r="Z63" i="13"/>
  <c r="Y63" i="13"/>
  <c r="S63" i="13"/>
  <c r="R63" i="13"/>
  <c r="U63" i="13" s="1"/>
  <c r="Q63" i="13"/>
  <c r="AB62" i="13"/>
  <c r="AA62" i="13"/>
  <c r="Z62" i="13"/>
  <c r="S62" i="13"/>
  <c r="R62" i="13"/>
  <c r="U62" i="13" s="1"/>
  <c r="Q62" i="13"/>
  <c r="AB61" i="13"/>
  <c r="AA61" i="13"/>
  <c r="Z61" i="13"/>
  <c r="Y61" i="13"/>
  <c r="S61" i="13"/>
  <c r="R61" i="13"/>
  <c r="U61" i="13" s="1"/>
  <c r="Q61" i="13"/>
  <c r="AB60" i="13"/>
  <c r="AA60" i="13"/>
  <c r="Z60" i="13"/>
  <c r="Y60" i="13"/>
  <c r="S60" i="13"/>
  <c r="R60" i="13"/>
  <c r="U60" i="13" s="1"/>
  <c r="Q60" i="13"/>
  <c r="AC59" i="13"/>
  <c r="AB59" i="13"/>
  <c r="AA59" i="13"/>
  <c r="Z59" i="13"/>
  <c r="Y59" i="13"/>
  <c r="S59" i="13"/>
  <c r="R59" i="13"/>
  <c r="U59" i="13" s="1"/>
  <c r="Q59" i="13"/>
  <c r="AD59" i="13" s="1"/>
  <c r="AC58" i="13"/>
  <c r="AB58" i="13"/>
  <c r="AA58" i="13"/>
  <c r="Z58" i="13"/>
  <c r="Y58" i="13"/>
  <c r="S58" i="13"/>
  <c r="R58" i="13"/>
  <c r="U58" i="13" s="1"/>
  <c r="Q58" i="13"/>
  <c r="AC57" i="13"/>
  <c r="AB57" i="13"/>
  <c r="AA57" i="13"/>
  <c r="Z57" i="13"/>
  <c r="Y57" i="13"/>
  <c r="S57" i="13"/>
  <c r="R57" i="13"/>
  <c r="U57" i="13" s="1"/>
  <c r="Q57" i="13"/>
  <c r="AB56" i="13"/>
  <c r="AA56" i="13"/>
  <c r="Z56" i="13"/>
  <c r="S56" i="13"/>
  <c r="R56" i="13"/>
  <c r="U56" i="13" s="1"/>
  <c r="Q56" i="13"/>
  <c r="AB55" i="13"/>
  <c r="AA55" i="13"/>
  <c r="Z55" i="13"/>
  <c r="S55" i="13"/>
  <c r="R55" i="13"/>
  <c r="U55" i="13" s="1"/>
  <c r="Q55" i="13"/>
  <c r="Y54" i="13"/>
  <c r="S54" i="13"/>
  <c r="Q54" i="13"/>
  <c r="Y53" i="13"/>
  <c r="S53" i="13"/>
  <c r="Q53" i="13"/>
  <c r="Y52" i="13"/>
  <c r="S52" i="13"/>
  <c r="Q52" i="13"/>
  <c r="AC51" i="13"/>
  <c r="AB51" i="13"/>
  <c r="AA51" i="13"/>
  <c r="Z51" i="13"/>
  <c r="Y51" i="13"/>
  <c r="S51" i="13"/>
  <c r="R51" i="13"/>
  <c r="U51" i="13" s="1"/>
  <c r="Q51" i="13"/>
  <c r="AC50" i="13"/>
  <c r="AB50" i="13"/>
  <c r="AA50" i="13"/>
  <c r="Z50" i="13"/>
  <c r="Y50" i="13"/>
  <c r="S50" i="13"/>
  <c r="R50" i="13"/>
  <c r="U50" i="13" s="1"/>
  <c r="Q50" i="13"/>
  <c r="AD49" i="13"/>
  <c r="AB49" i="13"/>
  <c r="AA49" i="13"/>
  <c r="Z49" i="13"/>
  <c r="Y49" i="13"/>
  <c r="S49" i="13"/>
  <c r="R49" i="13"/>
  <c r="U49" i="13" s="1"/>
  <c r="Q49" i="13"/>
  <c r="AC48" i="13"/>
  <c r="AB48" i="13"/>
  <c r="AA48" i="13"/>
  <c r="Z48" i="13"/>
  <c r="Y48" i="13"/>
  <c r="S48" i="13"/>
  <c r="R48" i="13"/>
  <c r="U48" i="13" s="1"/>
  <c r="Q48" i="13"/>
  <c r="AC47" i="13"/>
  <c r="AB47" i="13"/>
  <c r="AA47" i="13"/>
  <c r="Z47" i="13"/>
  <c r="Y47" i="13"/>
  <c r="S47" i="13"/>
  <c r="R47" i="13"/>
  <c r="U47" i="13" s="1"/>
  <c r="Q47" i="13"/>
  <c r="AB46" i="13"/>
  <c r="AA46" i="13"/>
  <c r="Z46" i="13"/>
  <c r="Y46" i="13"/>
  <c r="S46" i="13"/>
  <c r="R46" i="13"/>
  <c r="U46" i="13" s="1"/>
  <c r="Q46" i="13"/>
  <c r="AD45" i="13"/>
  <c r="AC45" i="13"/>
  <c r="AB45" i="13"/>
  <c r="AA45" i="13"/>
  <c r="Z45" i="13"/>
  <c r="Y45" i="13"/>
  <c r="S45" i="13"/>
  <c r="R45" i="13"/>
  <c r="U45" i="13" s="1"/>
  <c r="Q45" i="13"/>
  <c r="AB44" i="13"/>
  <c r="AA44" i="13"/>
  <c r="Z44" i="13"/>
  <c r="S44" i="13"/>
  <c r="R44" i="13"/>
  <c r="U44" i="13" s="1"/>
  <c r="Q44" i="13"/>
  <c r="AB43" i="13"/>
  <c r="AA43" i="13"/>
  <c r="Z43" i="13"/>
  <c r="Y43" i="13"/>
  <c r="S43" i="13"/>
  <c r="R43" i="13"/>
  <c r="U43" i="13" s="1"/>
  <c r="Q43" i="13"/>
  <c r="AB42" i="13"/>
  <c r="AA42" i="13"/>
  <c r="Z42" i="13"/>
  <c r="Y42" i="13"/>
  <c r="S42" i="13"/>
  <c r="R42" i="13"/>
  <c r="U42" i="13" s="1"/>
  <c r="Q42" i="13"/>
  <c r="AB41" i="13"/>
  <c r="AA41" i="13"/>
  <c r="Z41" i="13"/>
  <c r="S41" i="13"/>
  <c r="R41" i="13"/>
  <c r="U41" i="13" s="1"/>
  <c r="Q41" i="13"/>
  <c r="AB40" i="13"/>
  <c r="AA40" i="13"/>
  <c r="Z40" i="13"/>
  <c r="S40" i="13"/>
  <c r="R40" i="13"/>
  <c r="U40" i="13" s="1"/>
  <c r="Q40" i="13"/>
  <c r="AB39" i="13"/>
  <c r="AA39" i="13"/>
  <c r="Z39" i="13"/>
  <c r="Y39" i="13"/>
  <c r="S39" i="13"/>
  <c r="R39" i="13"/>
  <c r="U39" i="13" s="1"/>
  <c r="Q39" i="13"/>
  <c r="AB38" i="13"/>
  <c r="AA38" i="13"/>
  <c r="Z38" i="13"/>
  <c r="Y38" i="13"/>
  <c r="S38" i="13"/>
  <c r="R38" i="13"/>
  <c r="U38" i="13" s="1"/>
  <c r="Q38" i="13"/>
  <c r="AB37" i="13"/>
  <c r="AA37" i="13"/>
  <c r="Z37" i="13"/>
  <c r="S37" i="13"/>
  <c r="R37" i="13"/>
  <c r="U37" i="13" s="1"/>
  <c r="Q37" i="13"/>
  <c r="Y36" i="13"/>
  <c r="S36" i="13"/>
  <c r="Q36" i="13"/>
  <c r="Y35" i="13"/>
  <c r="S35" i="13"/>
  <c r="Q35" i="13"/>
  <c r="Y34" i="13"/>
  <c r="S34" i="13"/>
  <c r="Q34" i="13"/>
  <c r="AG33" i="13"/>
  <c r="Y33" i="13"/>
  <c r="S33" i="13"/>
  <c r="Q33" i="13"/>
  <c r="AG32" i="13"/>
  <c r="Y32" i="13"/>
  <c r="S32" i="13"/>
  <c r="Q32" i="13"/>
  <c r="AG31" i="13"/>
  <c r="Y31" i="13"/>
  <c r="S31" i="13"/>
  <c r="Q31" i="13"/>
  <c r="AG30" i="13"/>
  <c r="AB30" i="13"/>
  <c r="AA30" i="13"/>
  <c r="Z30" i="13"/>
  <c r="Y30" i="13"/>
  <c r="S30" i="13"/>
  <c r="R30" i="13"/>
  <c r="U30" i="13" s="1"/>
  <c r="Q30" i="13"/>
  <c r="AD29" i="13"/>
  <c r="AC29" i="13"/>
  <c r="AB29" i="13"/>
  <c r="AA29" i="13"/>
  <c r="Z29" i="13"/>
  <c r="S29" i="13"/>
  <c r="R29" i="13"/>
  <c r="U29" i="13" s="1"/>
  <c r="Q29" i="13"/>
  <c r="AC28" i="13"/>
  <c r="AB28" i="13"/>
  <c r="AA28" i="13"/>
  <c r="Z28" i="13"/>
  <c r="S28" i="13"/>
  <c r="R28" i="13"/>
  <c r="U28" i="13" s="1"/>
  <c r="Q28" i="13"/>
  <c r="AG27" i="13"/>
  <c r="AC27" i="13"/>
  <c r="AB27" i="13"/>
  <c r="AA27" i="13"/>
  <c r="Z27" i="13"/>
  <c r="Y27" i="13"/>
  <c r="S27" i="13"/>
  <c r="R27" i="13"/>
  <c r="U27" i="13" s="1"/>
  <c r="Q27" i="13"/>
  <c r="AG26" i="13"/>
  <c r="AB26" i="13"/>
  <c r="AA26" i="13"/>
  <c r="Z26" i="13"/>
  <c r="Y26" i="13"/>
  <c r="S26" i="13"/>
  <c r="R26" i="13"/>
  <c r="U26" i="13" s="1"/>
  <c r="Q26" i="13"/>
  <c r="AD25" i="13"/>
  <c r="AC25" i="13"/>
  <c r="AB25" i="13"/>
  <c r="AA25" i="13"/>
  <c r="Z25" i="13"/>
  <c r="Y25" i="13"/>
  <c r="S25" i="13"/>
  <c r="R25" i="13"/>
  <c r="U25" i="13" s="1"/>
  <c r="Q25" i="13"/>
  <c r="B6" i="13"/>
  <c r="B4" i="13"/>
  <c r="Y69" i="13" l="1"/>
  <c r="Y64" i="13"/>
  <c r="Y62" i="13"/>
  <c r="Y56" i="13"/>
  <c r="Y55" i="13"/>
  <c r="Y44" i="13"/>
  <c r="Y41" i="13"/>
  <c r="Y40" i="13"/>
  <c r="Y37" i="13"/>
  <c r="Y29" i="13"/>
  <c r="AG29" i="13"/>
  <c r="Y28" i="13"/>
  <c r="AG28" i="13"/>
  <c r="Q71" i="13"/>
  <c r="B3" i="13"/>
  <c r="E1" i="13" s="1"/>
  <c r="Y71" i="13" l="1"/>
  <c r="R71" i="13" s="1"/>
</calcChain>
</file>

<file path=xl/comments1.xml><?xml version="1.0" encoding="utf-8"?>
<comments xmlns="http://schemas.openxmlformats.org/spreadsheetml/2006/main">
  <authors>
    <author>埼玉県</author>
  </authors>
  <commentList>
    <comment ref="B9" authorId="0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発注者が記入！！
</t>
        </r>
        <r>
          <rPr>
            <sz val="9"/>
            <color indexed="81"/>
            <rFont val="HG丸ｺﾞｼｯｸM-PRO"/>
            <family val="3"/>
            <charset val="128"/>
          </rPr>
          <t xml:space="preserve">
【入札説明書が知事の場合】
　　埼玉県知事　○○　○○
【入札説明書が○○事務所長の場合】
　　○○事務所長</t>
        </r>
      </text>
    </comment>
    <comment ref="L12" authorId="0">
      <text>
        <r>
          <rPr>
            <sz val="9"/>
            <color indexed="81"/>
            <rFont val="ＭＳ Ｐゴシック"/>
            <family val="3"/>
            <charset val="128"/>
          </rPr>
          <t>住所を入力して下さい。</t>
        </r>
      </text>
    </comment>
    <comment ref="L13" authorId="0">
      <text>
        <r>
          <rPr>
            <sz val="9"/>
            <color indexed="81"/>
            <rFont val="ＭＳ Ｐゴシック"/>
            <family val="3"/>
            <charset val="128"/>
          </rPr>
          <t>会社名を入力して下さい。</t>
        </r>
      </text>
    </comment>
    <comment ref="L14" authorId="0">
      <text>
        <r>
          <rPr>
            <sz val="9"/>
            <color indexed="81"/>
            <rFont val="ＭＳ Ｐゴシック"/>
            <family val="3"/>
            <charset val="128"/>
          </rPr>
          <t>代表者名を入力して下さい。</t>
        </r>
      </text>
    </comment>
    <comment ref="S14" authorId="0">
      <text>
        <r>
          <rPr>
            <sz val="9"/>
            <color indexed="81"/>
            <rFont val="ＭＳ Ｐゴシック"/>
            <family val="3"/>
            <charset val="128"/>
          </rPr>
          <t>代表者印を押印してください。</t>
        </r>
      </text>
    </comment>
    <comment ref="L15" authorId="0">
      <text>
        <r>
          <rPr>
            <sz val="9"/>
            <color indexed="81"/>
            <rFont val="ＭＳ Ｐゴシック"/>
            <family val="3"/>
            <charset val="128"/>
          </rPr>
          <t>担当者名を入力して下さい。</t>
        </r>
      </text>
    </comment>
    <comment ref="L16" authorId="0">
      <text>
        <r>
          <rPr>
            <sz val="9"/>
            <color indexed="81"/>
            <rFont val="ＭＳ Ｐゴシック"/>
            <family val="3"/>
            <charset val="128"/>
          </rPr>
          <t>電話番号を入力して下さい。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発注者が記入！！</t>
        </r>
        <r>
          <rPr>
            <sz val="9"/>
            <color indexed="81"/>
            <rFont val="ＭＳ Ｐゴシック"/>
            <family val="3"/>
            <charset val="128"/>
          </rPr>
          <t xml:space="preserve">
　工事名を入力して下さい。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発注者が記入！！</t>
        </r>
        <r>
          <rPr>
            <sz val="9"/>
            <color indexed="81"/>
            <rFont val="ＭＳ Ｐゴシック"/>
            <family val="3"/>
            <charset val="128"/>
          </rPr>
          <t xml:space="preserve">
　工事場所を入力して下さい。</t>
        </r>
      </text>
    </comment>
  </commentList>
</comments>
</file>

<file path=xl/sharedStrings.xml><?xml version="1.0" encoding="utf-8"?>
<sst xmlns="http://schemas.openxmlformats.org/spreadsheetml/2006/main" count="192" uniqueCount="126">
  <si>
    <t>（あて先）</t>
    <rPh sb="3" eb="4">
      <t>サキ</t>
    </rPh>
    <phoneticPr fontId="6"/>
  </si>
  <si>
    <t>（入札参加者）</t>
    <rPh sb="1" eb="3">
      <t>ニュウサツ</t>
    </rPh>
    <rPh sb="3" eb="6">
      <t>サンカシャ</t>
    </rPh>
    <phoneticPr fontId="6"/>
  </si>
  <si>
    <t>所 在 地</t>
    <rPh sb="0" eb="1">
      <t>トコロ</t>
    </rPh>
    <rPh sb="2" eb="3">
      <t>ザイ</t>
    </rPh>
    <rPh sb="4" eb="5">
      <t>チ</t>
    </rPh>
    <phoneticPr fontId="6"/>
  </si>
  <si>
    <t>名称・商号</t>
    <rPh sb="0" eb="2">
      <t>メイショウ</t>
    </rPh>
    <rPh sb="3" eb="5">
      <t>ショウゴウ</t>
    </rPh>
    <phoneticPr fontId="6"/>
  </si>
  <si>
    <t>代表者名</t>
    <rPh sb="0" eb="3">
      <t>ダイヒョウシャ</t>
    </rPh>
    <rPh sb="3" eb="4">
      <t>メイ</t>
    </rPh>
    <phoneticPr fontId="6"/>
  </si>
  <si>
    <t>代表者印</t>
    <rPh sb="0" eb="3">
      <t>ダイヒョウシャ</t>
    </rPh>
    <rPh sb="3" eb="4">
      <t>インオウイン</t>
    </rPh>
    <phoneticPr fontId="6"/>
  </si>
  <si>
    <t>連絡担当者</t>
    <rPh sb="0" eb="2">
      <t>レンラク</t>
    </rPh>
    <rPh sb="2" eb="3">
      <t>タン</t>
    </rPh>
    <rPh sb="3" eb="4">
      <t>トウ</t>
    </rPh>
    <rPh sb="4" eb="5">
      <t>シャ</t>
    </rPh>
    <phoneticPr fontId="6"/>
  </si>
  <si>
    <t>（電子入札での提出時には
代表者印は必要ありません）</t>
    <rPh sb="1" eb="3">
      <t>デンシ</t>
    </rPh>
    <rPh sb="3" eb="5">
      <t>ニュウサツ</t>
    </rPh>
    <rPh sb="7" eb="9">
      <t>テイシュツ</t>
    </rPh>
    <rPh sb="9" eb="10">
      <t>ジ</t>
    </rPh>
    <rPh sb="13" eb="15">
      <t>ダイヒョウ</t>
    </rPh>
    <rPh sb="15" eb="16">
      <t>シャ</t>
    </rPh>
    <rPh sb="16" eb="17">
      <t>イン</t>
    </rPh>
    <rPh sb="18" eb="20">
      <t>ヒツヨウ</t>
    </rPh>
    <phoneticPr fontId="6"/>
  </si>
  <si>
    <t>電　　話</t>
    <rPh sb="0" eb="1">
      <t>デン</t>
    </rPh>
    <rPh sb="3" eb="4">
      <t>ハナシ</t>
    </rPh>
    <phoneticPr fontId="6"/>
  </si>
  <si>
    <t>下記工事について、総合評価自己採点方式に伴う関係書類を提出します。
なお、内容については事実と相違ないことを誓約します。</t>
    <rPh sb="0" eb="2">
      <t>カキ</t>
    </rPh>
    <rPh sb="2" eb="4">
      <t>コウジ</t>
    </rPh>
    <rPh sb="9" eb="11">
      <t>ソウゴウ</t>
    </rPh>
    <rPh sb="11" eb="13">
      <t>ヒョウカ</t>
    </rPh>
    <rPh sb="13" eb="15">
      <t>ジコ</t>
    </rPh>
    <rPh sb="15" eb="17">
      <t>サイテン</t>
    </rPh>
    <rPh sb="17" eb="19">
      <t>ホウシキ</t>
    </rPh>
    <rPh sb="20" eb="21">
      <t>トモナ</t>
    </rPh>
    <rPh sb="22" eb="24">
      <t>カンケイ</t>
    </rPh>
    <rPh sb="24" eb="26">
      <t>ショルイ</t>
    </rPh>
    <rPh sb="27" eb="29">
      <t>テイシュツ</t>
    </rPh>
    <rPh sb="37" eb="39">
      <t>ナイヨウ</t>
    </rPh>
    <rPh sb="44" eb="46">
      <t>ジジツ</t>
    </rPh>
    <rPh sb="47" eb="49">
      <t>ソウイ</t>
    </rPh>
    <rPh sb="54" eb="56">
      <t>セイヤク</t>
    </rPh>
    <phoneticPr fontId="6"/>
  </si>
  <si>
    <t>工 事 名：</t>
    <rPh sb="0" eb="1">
      <t>コウ</t>
    </rPh>
    <rPh sb="2" eb="3">
      <t>コト</t>
    </rPh>
    <rPh sb="4" eb="5">
      <t>メイ</t>
    </rPh>
    <phoneticPr fontId="6"/>
  </si>
  <si>
    <t>工事場所：</t>
    <rPh sb="0" eb="2">
      <t>コウジ</t>
    </rPh>
    <rPh sb="2" eb="4">
      <t>バショ</t>
    </rPh>
    <phoneticPr fontId="6"/>
  </si>
  <si>
    <t>評価項目</t>
    <rPh sb="0" eb="2">
      <t>ヒョウカ</t>
    </rPh>
    <rPh sb="2" eb="4">
      <t>コウモク</t>
    </rPh>
    <phoneticPr fontId="6"/>
  </si>
  <si>
    <t>該当</t>
    <rPh sb="0" eb="2">
      <t>ガイトウ</t>
    </rPh>
    <phoneticPr fontId="6"/>
  </si>
  <si>
    <t>配点</t>
    <rPh sb="0" eb="2">
      <t>ハイテン</t>
    </rPh>
    <phoneticPr fontId="6"/>
  </si>
  <si>
    <t>自己
採点</t>
    <rPh sb="0" eb="2">
      <t>ジコ</t>
    </rPh>
    <rPh sb="3" eb="5">
      <t>サイテン</t>
    </rPh>
    <phoneticPr fontId="6"/>
  </si>
  <si>
    <t>提出様式</t>
    <rPh sb="0" eb="2">
      <t>テイシュツ</t>
    </rPh>
    <rPh sb="2" eb="4">
      <t>ヨウシキ</t>
    </rPh>
    <phoneticPr fontId="6"/>
  </si>
  <si>
    <t>企業の技術能力</t>
    <rPh sb="0" eb="2">
      <t>キギョウ</t>
    </rPh>
    <rPh sb="3" eb="5">
      <t>ギジュツ</t>
    </rPh>
    <rPh sb="5" eb="7">
      <t>ノウリョク</t>
    </rPh>
    <phoneticPr fontId="6"/>
  </si>
  <si>
    <t>工事成績評定</t>
    <rPh sb="0" eb="2">
      <t>コウジ</t>
    </rPh>
    <rPh sb="2" eb="4">
      <t>セイセキ</t>
    </rPh>
    <rPh sb="4" eb="6">
      <t>ヒョウテイ</t>
    </rPh>
    <phoneticPr fontId="6"/>
  </si>
  <si>
    <t>施工実績</t>
    <rPh sb="0" eb="2">
      <t>セコウ</t>
    </rPh>
    <rPh sb="2" eb="4">
      <t>ジッセキ</t>
    </rPh>
    <phoneticPr fontId="6"/>
  </si>
  <si>
    <t>企業の社会的貢献度</t>
    <rPh sb="0" eb="2">
      <t>キギョウ</t>
    </rPh>
    <rPh sb="3" eb="6">
      <t>シャカイテキ</t>
    </rPh>
    <rPh sb="6" eb="8">
      <t>コウケン</t>
    </rPh>
    <rPh sb="8" eb="9">
      <t>ド</t>
    </rPh>
    <phoneticPr fontId="6"/>
  </si>
  <si>
    <t>災害防止活動等の実績</t>
    <rPh sb="0" eb="2">
      <t>サイガイ</t>
    </rPh>
    <rPh sb="2" eb="4">
      <t>ボウシ</t>
    </rPh>
    <rPh sb="4" eb="6">
      <t>カツドウ</t>
    </rPh>
    <rPh sb="6" eb="7">
      <t>トウ</t>
    </rPh>
    <rPh sb="8" eb="10">
      <t>ジッセキ</t>
    </rPh>
    <phoneticPr fontId="6"/>
  </si>
  <si>
    <t>CO2削減対策</t>
    <rPh sb="3" eb="5">
      <t>サクゲン</t>
    </rPh>
    <rPh sb="5" eb="7">
      <t>タイサク</t>
    </rPh>
    <phoneticPr fontId="6"/>
  </si>
  <si>
    <t>配置予定技術者の技術能力</t>
    <rPh sb="0" eb="2">
      <t>ハイチ</t>
    </rPh>
    <rPh sb="2" eb="4">
      <t>ヨテイ</t>
    </rPh>
    <rPh sb="4" eb="7">
      <t>ギジュツシャ</t>
    </rPh>
    <rPh sb="8" eb="10">
      <t>ギジュツ</t>
    </rPh>
    <rPh sb="10" eb="12">
      <t>ノウリョク</t>
    </rPh>
    <phoneticPr fontId="6"/>
  </si>
  <si>
    <t>施工経験</t>
    <rPh sb="0" eb="2">
      <t>セコウ</t>
    </rPh>
    <rPh sb="2" eb="4">
      <t>ケイケン</t>
    </rPh>
    <phoneticPr fontId="6"/>
  </si>
  <si>
    <t>工程管理の適切性</t>
    <rPh sb="0" eb="2">
      <t>コウテイ</t>
    </rPh>
    <rPh sb="2" eb="4">
      <t>カンリ</t>
    </rPh>
    <rPh sb="5" eb="8">
      <t>テキセツセイ</t>
    </rPh>
    <phoneticPr fontId="6"/>
  </si>
  <si>
    <t>品質管理の適切性</t>
    <rPh sb="0" eb="2">
      <t>ヒンシツ</t>
    </rPh>
    <rPh sb="2" eb="4">
      <t>カンリ</t>
    </rPh>
    <rPh sb="5" eb="8">
      <t>テキセツセイ</t>
    </rPh>
    <phoneticPr fontId="6"/>
  </si>
  <si>
    <t>－</t>
  </si>
  <si>
    <t>安全管理の適切性</t>
    <rPh sb="0" eb="2">
      <t>アンゼン</t>
    </rPh>
    <rPh sb="2" eb="4">
      <t>カンリ</t>
    </rPh>
    <rPh sb="5" eb="8">
      <t>テキセツセイ</t>
    </rPh>
    <phoneticPr fontId="6"/>
  </si>
  <si>
    <t>発注者が指定した課題への対応の的確性</t>
    <rPh sb="0" eb="3">
      <t>ハッチュウシャ</t>
    </rPh>
    <rPh sb="4" eb="6">
      <t>シテイ</t>
    </rPh>
    <rPh sb="8" eb="10">
      <t>カダイ</t>
    </rPh>
    <rPh sb="12" eb="14">
      <t>タイオウ</t>
    </rPh>
    <rPh sb="15" eb="18">
      <t>テキカクセイ</t>
    </rPh>
    <phoneticPr fontId="6"/>
  </si>
  <si>
    <t>技術提案</t>
    <rPh sb="0" eb="2">
      <t>ギジュツ</t>
    </rPh>
    <rPh sb="2" eb="4">
      <t>テイアン</t>
    </rPh>
    <phoneticPr fontId="6"/>
  </si>
  <si>
    <t>技術提案を実現するための方法</t>
    <rPh sb="0" eb="2">
      <t>ギジュツ</t>
    </rPh>
    <rPh sb="2" eb="4">
      <t>テイアン</t>
    </rPh>
    <rPh sb="5" eb="7">
      <t>ジツゲン</t>
    </rPh>
    <rPh sb="12" eb="14">
      <t>ホウホウ</t>
    </rPh>
    <phoneticPr fontId="6"/>
  </si>
  <si>
    <t>優秀工事表彰</t>
    <rPh sb="0" eb="2">
      <t>ユウシュウ</t>
    </rPh>
    <rPh sb="2" eb="4">
      <t>コウジ</t>
    </rPh>
    <rPh sb="4" eb="6">
      <t>ヒョウショウ</t>
    </rPh>
    <phoneticPr fontId="6"/>
  </si>
  <si>
    <t>当該工事の理解度・取組姿勢（ﾋｱﾘﾝｸﾞ）</t>
    <rPh sb="0" eb="2">
      <t>トウガイ</t>
    </rPh>
    <rPh sb="2" eb="4">
      <t>コウジ</t>
    </rPh>
    <rPh sb="5" eb="8">
      <t>リカイド</t>
    </rPh>
    <rPh sb="9" eb="11">
      <t>トリクミ</t>
    </rPh>
    <rPh sb="11" eb="13">
      <t>シセイ</t>
    </rPh>
    <phoneticPr fontId="6"/>
  </si>
  <si>
    <t>技術者の対応能力（ﾋｱﾘﾝｸﾞ）</t>
    <rPh sb="0" eb="3">
      <t>ギジュツシャ</t>
    </rPh>
    <rPh sb="4" eb="6">
      <t>タイオウ</t>
    </rPh>
    <rPh sb="6" eb="8">
      <t>ノウリョク</t>
    </rPh>
    <phoneticPr fontId="6"/>
  </si>
  <si>
    <t>継続教育（CPD）への取組</t>
    <rPh sb="0" eb="2">
      <t>ケイゾク</t>
    </rPh>
    <rPh sb="2" eb="4">
      <t>キョウイク</t>
    </rPh>
    <rPh sb="11" eb="13">
      <t>トリクミ</t>
    </rPh>
    <phoneticPr fontId="6"/>
  </si>
  <si>
    <t>企業の地域精通度</t>
    <rPh sb="0" eb="2">
      <t>キギョウ</t>
    </rPh>
    <rPh sb="3" eb="5">
      <t>チイキ</t>
    </rPh>
    <rPh sb="5" eb="7">
      <t>セイツウ</t>
    </rPh>
    <rPh sb="7" eb="8">
      <t>ド</t>
    </rPh>
    <phoneticPr fontId="6"/>
  </si>
  <si>
    <t>地理的条件</t>
    <rPh sb="0" eb="3">
      <t>チリテキ</t>
    </rPh>
    <rPh sb="3" eb="5">
      <t>ジョウケン</t>
    </rPh>
    <phoneticPr fontId="6"/>
  </si>
  <si>
    <t>企業の社会的貢献度</t>
    <rPh sb="0" eb="2">
      <t>キギョウ</t>
    </rPh>
    <rPh sb="3" eb="6">
      <t>シャカイテキ</t>
    </rPh>
    <rPh sb="6" eb="9">
      <t>コウケンド</t>
    </rPh>
    <phoneticPr fontId="6"/>
  </si>
  <si>
    <t>手持ち工事量</t>
    <rPh sb="0" eb="2">
      <t>テモ</t>
    </rPh>
    <rPh sb="3" eb="5">
      <t>コウジ</t>
    </rPh>
    <rPh sb="5" eb="6">
      <t>リョウ</t>
    </rPh>
    <phoneticPr fontId="6"/>
  </si>
  <si>
    <t>※Z～ACセル：式中の得点を→
必要に応じて修正　</t>
    <rPh sb="8" eb="9">
      <t>シキ</t>
    </rPh>
    <rPh sb="9" eb="10">
      <t>チュウ</t>
    </rPh>
    <rPh sb="16" eb="18">
      <t>ヒツヨウ</t>
    </rPh>
    <rPh sb="19" eb="20">
      <t>オウ</t>
    </rPh>
    <rPh sb="22" eb="24">
      <t>シュウセイ</t>
    </rPh>
    <phoneticPr fontId="6"/>
  </si>
  <si>
    <t>企業倫理や信頼性等</t>
    <rPh sb="0" eb="2">
      <t>キギョウ</t>
    </rPh>
    <rPh sb="2" eb="4">
      <t>リンリ</t>
    </rPh>
    <rPh sb="5" eb="8">
      <t>シンライセイ</t>
    </rPh>
    <rPh sb="8" eb="9">
      <t>トウ</t>
    </rPh>
    <phoneticPr fontId="6"/>
  </si>
  <si>
    <t>不正軽油の使用による法令違反</t>
    <rPh sb="0" eb="2">
      <t>フセイ</t>
    </rPh>
    <rPh sb="2" eb="4">
      <t>ケイユ</t>
    </rPh>
    <rPh sb="5" eb="7">
      <t>シヨウ</t>
    </rPh>
    <rPh sb="10" eb="12">
      <t>ホウレイ</t>
    </rPh>
    <rPh sb="12" eb="14">
      <t>イハン</t>
    </rPh>
    <phoneticPr fontId="6"/>
  </si>
  <si>
    <t>ﾃﾞｨｰｾﾞﾙ不適合車の使用による法令違反</t>
    <rPh sb="7" eb="10">
      <t>フテキゴウ</t>
    </rPh>
    <rPh sb="10" eb="11">
      <t>シャ</t>
    </rPh>
    <rPh sb="12" eb="14">
      <t>シヨウ</t>
    </rPh>
    <rPh sb="17" eb="19">
      <t>ホウレイ</t>
    </rPh>
    <rPh sb="19" eb="21">
      <t>イハン</t>
    </rPh>
    <phoneticPr fontId="6"/>
  </si>
  <si>
    <t>過積載による法令違反</t>
    <rPh sb="0" eb="3">
      <t>カセキサイ</t>
    </rPh>
    <rPh sb="6" eb="8">
      <t>ホウレイ</t>
    </rPh>
    <rPh sb="8" eb="10">
      <t>イハン</t>
    </rPh>
    <phoneticPr fontId="6"/>
  </si>
  <si>
    <t>総合評価の不履行</t>
    <rPh sb="0" eb="2">
      <t>ソウゴウ</t>
    </rPh>
    <rPh sb="2" eb="4">
      <t>ヒョウカ</t>
    </rPh>
    <rPh sb="5" eb="8">
      <t>フリコウ</t>
    </rPh>
    <phoneticPr fontId="6"/>
  </si>
  <si>
    <t>入札契約に関する不当な強要行為</t>
    <rPh sb="0" eb="2">
      <t>ニュウサツ</t>
    </rPh>
    <rPh sb="2" eb="4">
      <t>ケイヤク</t>
    </rPh>
    <rPh sb="5" eb="6">
      <t>カン</t>
    </rPh>
    <rPh sb="8" eb="10">
      <t>フトウ</t>
    </rPh>
    <rPh sb="11" eb="13">
      <t>キョウヨウ</t>
    </rPh>
    <rPh sb="13" eb="15">
      <t>コウイ</t>
    </rPh>
    <phoneticPr fontId="6"/>
  </si>
  <si>
    <t>死亡事故</t>
    <rPh sb="0" eb="2">
      <t>シボウ</t>
    </rPh>
    <rPh sb="2" eb="4">
      <t>ジコ</t>
    </rPh>
    <phoneticPr fontId="6"/>
  </si>
  <si>
    <t>合　計</t>
    <rPh sb="0" eb="1">
      <t>ゴウ</t>
    </rPh>
    <rPh sb="2" eb="3">
      <t>ケイ</t>
    </rPh>
    <phoneticPr fontId="6"/>
  </si>
  <si>
    <t>提出前に必ず確認してください。</t>
    <rPh sb="0" eb="2">
      <t>テイシュツ</t>
    </rPh>
    <rPh sb="2" eb="3">
      <t>マエ</t>
    </rPh>
    <rPh sb="4" eb="5">
      <t>カナラ</t>
    </rPh>
    <rPh sb="6" eb="8">
      <t>カクニン</t>
    </rPh>
    <phoneticPr fontId="6"/>
  </si>
  <si>
    <t>「該当」の欄は、今回の工事に該当する評価項目を入札説明書で確認してください。</t>
    <rPh sb="1" eb="3">
      <t>ガイトウ</t>
    </rPh>
    <rPh sb="5" eb="6">
      <t>ラン</t>
    </rPh>
    <rPh sb="8" eb="10">
      <t>コンカイ</t>
    </rPh>
    <rPh sb="11" eb="13">
      <t>コウジ</t>
    </rPh>
    <rPh sb="14" eb="16">
      <t>ガイトウ</t>
    </rPh>
    <rPh sb="18" eb="20">
      <t>ヒョウカ</t>
    </rPh>
    <rPh sb="20" eb="22">
      <t>コウモク</t>
    </rPh>
    <rPh sb="23" eb="25">
      <t>ニュウサツ</t>
    </rPh>
    <rPh sb="25" eb="28">
      <t>セツメイショ</t>
    </rPh>
    <rPh sb="29" eb="31">
      <t>カクニン</t>
    </rPh>
    <phoneticPr fontId="6"/>
  </si>
  <si>
    <t>受付記号</t>
    <rPh sb="0" eb="2">
      <t>ウケツケ</t>
    </rPh>
    <rPh sb="2" eb="4">
      <t>キゴウ</t>
    </rPh>
    <phoneticPr fontId="6"/>
  </si>
  <si>
    <t>該当する評価項目の提出資料を、必ず入札説明書で確認してください。</t>
    <rPh sb="0" eb="2">
      <t>ガイトウ</t>
    </rPh>
    <rPh sb="4" eb="6">
      <t>ヒョウカ</t>
    </rPh>
    <rPh sb="6" eb="8">
      <t>コウモク</t>
    </rPh>
    <rPh sb="9" eb="11">
      <t>テイシュツ</t>
    </rPh>
    <rPh sb="11" eb="13">
      <t>シリョウ</t>
    </rPh>
    <rPh sb="15" eb="16">
      <t>カナラ</t>
    </rPh>
    <rPh sb="17" eb="19">
      <t>ニュウサツ</t>
    </rPh>
    <rPh sb="19" eb="22">
      <t>セツメイショ</t>
    </rPh>
    <rPh sb="23" eb="25">
      <t>カクニン</t>
    </rPh>
    <phoneticPr fontId="6"/>
  </si>
  <si>
    <t>エクセルの「計算方法の設定」が「自動」になっていない場合は「自動」に設定してください。</t>
    <rPh sb="6" eb="8">
      <t>ケイサン</t>
    </rPh>
    <rPh sb="8" eb="10">
      <t>ホウホウ</t>
    </rPh>
    <rPh sb="11" eb="13">
      <t>セッテイ</t>
    </rPh>
    <rPh sb="16" eb="18">
      <t>ジドウ</t>
    </rPh>
    <rPh sb="26" eb="28">
      <t>バアイ</t>
    </rPh>
    <rPh sb="30" eb="32">
      <t>ジドウ</t>
    </rPh>
    <rPh sb="34" eb="36">
      <t>セッテイ</t>
    </rPh>
    <phoneticPr fontId="6"/>
  </si>
  <si>
    <t>暴力団排除措置要綱に基づく入札参加除外</t>
    <rPh sb="0" eb="3">
      <t>ボウリョクダン</t>
    </rPh>
    <rPh sb="3" eb="5">
      <t>ハイジョ</t>
    </rPh>
    <rPh sb="5" eb="7">
      <t>ソチ</t>
    </rPh>
    <rPh sb="7" eb="9">
      <t>ヨウコウ</t>
    </rPh>
    <rPh sb="10" eb="11">
      <t>モト</t>
    </rPh>
    <rPh sb="13" eb="15">
      <t>ニュウサツ</t>
    </rPh>
    <rPh sb="15" eb="17">
      <t>サンカ</t>
    </rPh>
    <rPh sb="17" eb="19">
      <t>ジョガイ</t>
    </rPh>
    <phoneticPr fontId="6"/>
  </si>
  <si>
    <t>難工事完了実績</t>
    <rPh sb="0" eb="1">
      <t>ナン</t>
    </rPh>
    <rPh sb="1" eb="3">
      <t>コウジ</t>
    </rPh>
    <rPh sb="3" eb="5">
      <t>カンリョウ</t>
    </rPh>
    <rPh sb="5" eb="7">
      <t>ジッセキ</t>
    </rPh>
    <phoneticPr fontId="6"/>
  </si>
  <si>
    <t>新製品・新技術の活用</t>
    <rPh sb="0" eb="3">
      <t>シンセイヒン</t>
    </rPh>
    <rPh sb="4" eb="7">
      <t>シンギジュツ</t>
    </rPh>
    <rPh sb="8" eb="10">
      <t>カツヨウ</t>
    </rPh>
    <phoneticPr fontId="6"/>
  </si>
  <si>
    <t>ＩＳＯ９００１の取得</t>
    <rPh sb="8" eb="10">
      <t>シュトク</t>
    </rPh>
    <phoneticPr fontId="6"/>
  </si>
  <si>
    <t>独自の出来高管理基準の設定</t>
    <rPh sb="0" eb="2">
      <t>ドクジ</t>
    </rPh>
    <rPh sb="3" eb="6">
      <t>デキダカ</t>
    </rPh>
    <rPh sb="6" eb="8">
      <t>カンリ</t>
    </rPh>
    <rPh sb="8" eb="10">
      <t>キジュン</t>
    </rPh>
    <rPh sb="11" eb="13">
      <t>セッテイ</t>
    </rPh>
    <phoneticPr fontId="6"/>
  </si>
  <si>
    <t>登録基幹技能者の配置</t>
    <rPh sb="0" eb="2">
      <t>トウロク</t>
    </rPh>
    <rPh sb="2" eb="4">
      <t>キカン</t>
    </rPh>
    <rPh sb="4" eb="7">
      <t>ギノウシャ</t>
    </rPh>
    <rPh sb="8" eb="10">
      <t>ハイチ</t>
    </rPh>
    <phoneticPr fontId="6"/>
  </si>
  <si>
    <t>労働災害防止対策</t>
    <rPh sb="0" eb="2">
      <t>ロウドウ</t>
    </rPh>
    <rPh sb="2" eb="4">
      <t>サイガイ</t>
    </rPh>
    <rPh sb="4" eb="6">
      <t>ボウシ</t>
    </rPh>
    <rPh sb="6" eb="8">
      <t>タイサク</t>
    </rPh>
    <phoneticPr fontId="6"/>
  </si>
  <si>
    <t>担い手確保・育成に関する取組</t>
    <rPh sb="0" eb="1">
      <t>ニナ</t>
    </rPh>
    <rPh sb="2" eb="3">
      <t>テ</t>
    </rPh>
    <rPh sb="3" eb="5">
      <t>カクホ</t>
    </rPh>
    <rPh sb="6" eb="8">
      <t>イクセイ</t>
    </rPh>
    <rPh sb="9" eb="10">
      <t>カン</t>
    </rPh>
    <rPh sb="12" eb="14">
      <t>トリクミ</t>
    </rPh>
    <phoneticPr fontId="6"/>
  </si>
  <si>
    <t>インターンシップの受入れ実績</t>
    <rPh sb="9" eb="11">
      <t>ウケイ</t>
    </rPh>
    <rPh sb="12" eb="14">
      <t>ジッセキ</t>
    </rPh>
    <phoneticPr fontId="6"/>
  </si>
  <si>
    <t>多様な働き方実践企業の認定</t>
    <rPh sb="0" eb="2">
      <t>タヨウ</t>
    </rPh>
    <rPh sb="3" eb="4">
      <t>ハタラ</t>
    </rPh>
    <rPh sb="5" eb="6">
      <t>カタ</t>
    </rPh>
    <rPh sb="6" eb="8">
      <t>ジッセン</t>
    </rPh>
    <rPh sb="8" eb="10">
      <t>キギョウ</t>
    </rPh>
    <rPh sb="11" eb="13">
      <t>ニンテイ</t>
    </rPh>
    <phoneticPr fontId="6"/>
  </si>
  <si>
    <t>４週８休を確保する工程管理</t>
    <rPh sb="1" eb="2">
      <t>シュウ</t>
    </rPh>
    <rPh sb="3" eb="4">
      <t>キュウ</t>
    </rPh>
    <rPh sb="5" eb="7">
      <t>カクホ</t>
    </rPh>
    <rPh sb="9" eb="11">
      <t>コウテイ</t>
    </rPh>
    <rPh sb="11" eb="13">
      <t>カンリ</t>
    </rPh>
    <phoneticPr fontId="6"/>
  </si>
  <si>
    <t>その他</t>
    <rPh sb="2" eb="3">
      <t>ホカ</t>
    </rPh>
    <phoneticPr fontId="3"/>
  </si>
  <si>
    <t>県産資材の選定</t>
    <rPh sb="0" eb="1">
      <t>ケン</t>
    </rPh>
    <rPh sb="1" eb="2">
      <t>サン</t>
    </rPh>
    <rPh sb="2" eb="4">
      <t>シザイ</t>
    </rPh>
    <rPh sb="5" eb="7">
      <t>センテイ</t>
    </rPh>
    <phoneticPr fontId="6"/>
  </si>
  <si>
    <t>H30.7以降版</t>
    <rPh sb="5" eb="7">
      <t>イコウ</t>
    </rPh>
    <rPh sb="7" eb="8">
      <t>バン</t>
    </rPh>
    <phoneticPr fontId="6"/>
  </si>
  <si>
    <t>重機保有状況</t>
    <rPh sb="0" eb="2">
      <t>ジュウキ</t>
    </rPh>
    <rPh sb="2" eb="4">
      <t>ホユウ</t>
    </rPh>
    <rPh sb="4" eb="6">
      <t>ジョウキョウ</t>
    </rPh>
    <phoneticPr fontId="6"/>
  </si>
  <si>
    <t>定性的技術提案</t>
    <rPh sb="0" eb="3">
      <t>テイセイテキ</t>
    </rPh>
    <rPh sb="3" eb="5">
      <t>ギジュツ</t>
    </rPh>
    <rPh sb="5" eb="7">
      <t>テイアン</t>
    </rPh>
    <phoneticPr fontId="6"/>
  </si>
  <si>
    <t>定量的技術提案</t>
    <rPh sb="0" eb="2">
      <t>テイリョウ</t>
    </rPh>
    <rPh sb="2" eb="3">
      <t>テキ</t>
    </rPh>
    <rPh sb="3" eb="5">
      <t>ギジュツ</t>
    </rPh>
    <rPh sb="5" eb="7">
      <t>テイアン</t>
    </rPh>
    <phoneticPr fontId="6"/>
  </si>
  <si>
    <t>災害防止活動等の協定</t>
    <rPh sb="0" eb="2">
      <t>サイガイ</t>
    </rPh>
    <rPh sb="2" eb="4">
      <t>ボウシ</t>
    </rPh>
    <rPh sb="4" eb="6">
      <t>カツドウ</t>
    </rPh>
    <rPh sb="6" eb="7">
      <t>トウ</t>
    </rPh>
    <rPh sb="8" eb="10">
      <t>キョウテイ</t>
    </rPh>
    <phoneticPr fontId="6"/>
  </si>
  <si>
    <t>（電子入札での提出時には提出日の記入は必要ありません）</t>
    <rPh sb="1" eb="3">
      <t>デンシ</t>
    </rPh>
    <rPh sb="3" eb="5">
      <t>ニュウサツ</t>
    </rPh>
    <rPh sb="7" eb="9">
      <t>テイシュツ</t>
    </rPh>
    <rPh sb="9" eb="10">
      <t>ジ</t>
    </rPh>
    <rPh sb="12" eb="14">
      <t>テイシュツ</t>
    </rPh>
    <rPh sb="14" eb="15">
      <t>ビ</t>
    </rPh>
    <rPh sb="16" eb="18">
      <t>キニュウ</t>
    </rPh>
    <rPh sb="19" eb="21">
      <t>ヒツヨウ</t>
    </rPh>
    <phoneticPr fontId="6"/>
  </si>
  <si>
    <t>県内下請の選定</t>
    <rPh sb="0" eb="2">
      <t>ケンナイ</t>
    </rPh>
    <rPh sb="2" eb="4">
      <t>シタウ</t>
    </rPh>
    <rPh sb="5" eb="7">
      <t>センテイ</t>
    </rPh>
    <phoneticPr fontId="6"/>
  </si>
  <si>
    <t>（兼落札候補者用提出書）</t>
    <rPh sb="1" eb="2">
      <t>ケン</t>
    </rPh>
    <rPh sb="2" eb="4">
      <t>ラクサツ</t>
    </rPh>
    <rPh sb="4" eb="8">
      <t>コウホシャヨウ</t>
    </rPh>
    <rPh sb="8" eb="10">
      <t>テイシュツ</t>
    </rPh>
    <rPh sb="10" eb="11">
      <t>ショ</t>
    </rPh>
    <phoneticPr fontId="6"/>
  </si>
  <si>
    <t>技術者の専門技術力（ﾋｱﾘﾝｸﾞ）</t>
    <rPh sb="0" eb="3">
      <t>ギジュツシャ</t>
    </rPh>
    <rPh sb="4" eb="6">
      <t>センモン</t>
    </rPh>
    <rPh sb="6" eb="7">
      <t>ワザ</t>
    </rPh>
    <rPh sb="7" eb="8">
      <t>ジュツ</t>
    </rPh>
    <rPh sb="8" eb="9">
      <t>リョク</t>
    </rPh>
    <phoneticPr fontId="6"/>
  </si>
  <si>
    <t>企業の社会的貢献の実績（ボランティア活動・研修）</t>
    <rPh sb="5" eb="6">
      <t>テキ</t>
    </rPh>
    <rPh sb="9" eb="11">
      <t>ジッセキ</t>
    </rPh>
    <rPh sb="18" eb="20">
      <t>カツドウ</t>
    </rPh>
    <rPh sb="21" eb="23">
      <t>ケンシュウ</t>
    </rPh>
    <phoneticPr fontId="6"/>
  </si>
  <si>
    <t>障害者雇用</t>
    <rPh sb="0" eb="1">
      <t>ショウ</t>
    </rPh>
    <rPh sb="1" eb="2">
      <t>ガイ</t>
    </rPh>
    <rPh sb="2" eb="3">
      <t>シャ</t>
    </rPh>
    <rPh sb="3" eb="5">
      <t>コヨウ</t>
    </rPh>
    <phoneticPr fontId="6"/>
  </si>
  <si>
    <t>カ（ア）からカ（カ）に該当しない入札参加停止措置</t>
    <rPh sb="11" eb="13">
      <t>ガイトウ</t>
    </rPh>
    <rPh sb="16" eb="18">
      <t>ニュウサツ</t>
    </rPh>
    <rPh sb="18" eb="20">
      <t>サンカ</t>
    </rPh>
    <rPh sb="20" eb="22">
      <t>テイシ</t>
    </rPh>
    <rPh sb="22" eb="24">
      <t>ソチ</t>
    </rPh>
    <phoneticPr fontId="6"/>
  </si>
  <si>
    <t>「自己採点」の欄は、ガイドライン及び入札説明書の評価基準・配点に基づく自社の想定する点を必ず記入してください。（実績がない場合は０点を入力してください。）ただし、「－」の項目は入力不要です。</t>
    <rPh sb="1" eb="3">
      <t>ジコ</t>
    </rPh>
    <rPh sb="3" eb="5">
      <t>サイテン</t>
    </rPh>
    <rPh sb="7" eb="8">
      <t>ラン</t>
    </rPh>
    <rPh sb="16" eb="17">
      <t>オヨ</t>
    </rPh>
    <rPh sb="18" eb="20">
      <t>ニュウサツ</t>
    </rPh>
    <rPh sb="20" eb="23">
      <t>セツメイショ</t>
    </rPh>
    <rPh sb="24" eb="26">
      <t>ヒョウカ</t>
    </rPh>
    <rPh sb="26" eb="28">
      <t>キジュン</t>
    </rPh>
    <rPh sb="29" eb="31">
      <t>ハイテン</t>
    </rPh>
    <rPh sb="32" eb="33">
      <t>モト</t>
    </rPh>
    <rPh sb="35" eb="37">
      <t>ジシャ</t>
    </rPh>
    <rPh sb="38" eb="40">
      <t>ソウテイ</t>
    </rPh>
    <rPh sb="42" eb="43">
      <t>テン</t>
    </rPh>
    <rPh sb="44" eb="45">
      <t>カナラ</t>
    </rPh>
    <rPh sb="46" eb="48">
      <t>キニュウ</t>
    </rPh>
    <rPh sb="56" eb="58">
      <t>ジッセキ</t>
    </rPh>
    <rPh sb="61" eb="63">
      <t>バアイ</t>
    </rPh>
    <rPh sb="65" eb="66">
      <t>テン</t>
    </rPh>
    <rPh sb="67" eb="69">
      <t>ニュウリョク</t>
    </rPh>
    <rPh sb="85" eb="87">
      <t>コウモク</t>
    </rPh>
    <rPh sb="88" eb="90">
      <t>ニュウリョク</t>
    </rPh>
    <rPh sb="90" eb="92">
      <t>フヨウ</t>
    </rPh>
    <phoneticPr fontId="6"/>
  </si>
  <si>
    <t>若手技術者の配置</t>
    <rPh sb="0" eb="2">
      <t>ワカテ</t>
    </rPh>
    <rPh sb="2" eb="5">
      <t>ギジュツシャ</t>
    </rPh>
    <rPh sb="6" eb="8">
      <t>ハイチ</t>
    </rPh>
    <phoneticPr fontId="6"/>
  </si>
  <si>
    <t>「自己採点申請書」の提出方法について</t>
    <rPh sb="1" eb="3">
      <t>ジコ</t>
    </rPh>
    <rPh sb="3" eb="5">
      <t>サイテン</t>
    </rPh>
    <rPh sb="5" eb="8">
      <t>シンセイショ</t>
    </rPh>
    <rPh sb="10" eb="12">
      <t>テイシュツ</t>
    </rPh>
    <rPh sb="12" eb="14">
      <t>ホウホウ</t>
    </rPh>
    <phoneticPr fontId="6"/>
  </si>
  <si>
    <t>(エ)</t>
    <phoneticPr fontId="3"/>
  </si>
  <si>
    <t>(カ)</t>
    <phoneticPr fontId="6"/>
  </si>
  <si>
    <t>キ</t>
    <phoneticPr fontId="6"/>
  </si>
  <si>
    <t>優秀技術者表彰</t>
    <phoneticPr fontId="6"/>
  </si>
  <si>
    <t>(オ)</t>
    <phoneticPr fontId="3"/>
  </si>
  <si>
    <t>(ア)</t>
    <phoneticPr fontId="6"/>
  </si>
  <si>
    <t>(イ)</t>
    <phoneticPr fontId="6"/>
  </si>
  <si>
    <t>イ</t>
    <phoneticPr fontId="6"/>
  </si>
  <si>
    <t>ウ</t>
    <phoneticPr fontId="6"/>
  </si>
  <si>
    <t>(ウ)</t>
    <phoneticPr fontId="6"/>
  </si>
  <si>
    <t>(エ)</t>
    <phoneticPr fontId="6"/>
  </si>
  <si>
    <t>オ</t>
    <phoneticPr fontId="6"/>
  </si>
  <si>
    <t>カ</t>
    <phoneticPr fontId="6"/>
  </si>
  <si>
    <t>(ア)</t>
    <phoneticPr fontId="3"/>
  </si>
  <si>
    <t>(ウ)</t>
    <phoneticPr fontId="3"/>
  </si>
  <si>
    <t>(オ)</t>
    <phoneticPr fontId="6"/>
  </si>
  <si>
    <t>(キ)</t>
    <phoneticPr fontId="6"/>
  </si>
  <si>
    <t>自己採点申請書</t>
    <phoneticPr fontId="6"/>
  </si>
  <si>
    <t>平成　　年　　月　　日</t>
    <phoneticPr fontId="6"/>
  </si>
  <si>
    <t>○</t>
    <phoneticPr fontId="6"/>
  </si>
  <si>
    <t>ア</t>
    <phoneticPr fontId="6"/>
  </si>
  <si>
    <t>エ</t>
    <phoneticPr fontId="6"/>
  </si>
  <si>
    <t>－</t>
    <phoneticPr fontId="6"/>
  </si>
  <si>
    <t>(イ)</t>
    <phoneticPr fontId="3"/>
  </si>
  <si>
    <t>(ク)</t>
    <phoneticPr fontId="6"/>
  </si>
  <si>
    <t>ケ</t>
    <phoneticPr fontId="6"/>
  </si>
  <si>
    <t>除雪契約実績</t>
    <phoneticPr fontId="6"/>
  </si>
  <si>
    <t>サ</t>
    <phoneticPr fontId="6"/>
  </si>
  <si>
    <t>シ</t>
    <phoneticPr fontId="3"/>
  </si>
  <si>
    <t>※</t>
    <phoneticPr fontId="6"/>
  </si>
  <si>
    <t>ク</t>
    <phoneticPr fontId="6"/>
  </si>
  <si>
    <t>－</t>
    <phoneticPr fontId="3"/>
  </si>
  <si>
    <t>保有する資格</t>
    <phoneticPr fontId="6"/>
  </si>
  <si>
    <t>評価項目選択型</t>
    <rPh sb="0" eb="2">
      <t>ヒョウカ</t>
    </rPh>
    <rPh sb="2" eb="4">
      <t>コウモク</t>
    </rPh>
    <rPh sb="4" eb="6">
      <t>センタク</t>
    </rPh>
    <phoneticPr fontId="3"/>
  </si>
  <si>
    <t>コ</t>
    <phoneticPr fontId="6"/>
  </si>
  <si>
    <t>皆野町長　石木戸　道也　様</t>
    <rPh sb="0" eb="2">
      <t>ミナノ</t>
    </rPh>
    <rPh sb="2" eb="4">
      <t>チョウチョウ</t>
    </rPh>
    <rPh sb="5" eb="6">
      <t>イシ</t>
    </rPh>
    <rPh sb="6" eb="8">
      <t>キド</t>
    </rPh>
    <rPh sb="9" eb="11">
      <t>ミチヤ</t>
    </rPh>
    <rPh sb="12" eb="13">
      <t>サマ</t>
    </rPh>
    <phoneticPr fontId="3"/>
  </si>
  <si>
    <t>町道金沢１号線舗装補修工事</t>
    <rPh sb="0" eb="2">
      <t>チョウドウ</t>
    </rPh>
    <rPh sb="2" eb="3">
      <t>カネ</t>
    </rPh>
    <rPh sb="3" eb="4">
      <t>ザワ</t>
    </rPh>
    <rPh sb="5" eb="7">
      <t>ゴウセン</t>
    </rPh>
    <rPh sb="7" eb="9">
      <t>ホソウ</t>
    </rPh>
    <rPh sb="9" eb="11">
      <t>ホシュウ</t>
    </rPh>
    <rPh sb="11" eb="13">
      <t>コウジ</t>
    </rPh>
    <phoneticPr fontId="3"/>
  </si>
  <si>
    <t>町道金沢１号線　秩父郡皆野町大字金沢地内</t>
    <rPh sb="0" eb="2">
      <t>チョウドウ</t>
    </rPh>
    <rPh sb="2" eb="3">
      <t>カネ</t>
    </rPh>
    <rPh sb="3" eb="4">
      <t>ザワ</t>
    </rPh>
    <rPh sb="5" eb="7">
      <t>ゴウセン</t>
    </rPh>
    <rPh sb="8" eb="11">
      <t>チチブグン</t>
    </rPh>
    <rPh sb="11" eb="14">
      <t>ミナノマチ</t>
    </rPh>
    <rPh sb="14" eb="16">
      <t>オオアザ</t>
    </rPh>
    <rPh sb="16" eb="17">
      <t>カネ</t>
    </rPh>
    <rPh sb="17" eb="18">
      <t>ザワ</t>
    </rPh>
    <rPh sb="18" eb="19">
      <t>チ</t>
    </rPh>
    <rPh sb="19" eb="20">
      <t>ナイ</t>
    </rPh>
    <phoneticPr fontId="3"/>
  </si>
  <si>
    <t>○</t>
  </si>
  <si>
    <t>入札時に書面にて提出してください。</t>
    <rPh sb="0" eb="2">
      <t>ニュウサツ</t>
    </rPh>
    <rPh sb="2" eb="3">
      <t>ジ</t>
    </rPh>
    <rPh sb="4" eb="6">
      <t>ショメン</t>
    </rPh>
    <rPh sb="8" eb="10">
      <t>テイシュツ</t>
    </rPh>
    <phoneticPr fontId="3"/>
  </si>
  <si>
    <r>
      <t>落札候補者となった場合は、本紙に</t>
    </r>
    <r>
      <rPr>
        <sz val="9"/>
        <color rgb="FFFF0000"/>
        <rFont val="HG丸ｺﾞｼｯｸM-PRO"/>
        <family val="3"/>
        <charset val="128"/>
      </rPr>
      <t>提出日を記入し、</t>
    </r>
    <r>
      <rPr>
        <sz val="9"/>
        <rFont val="HG丸ｺﾞｼｯｸM-PRO"/>
        <family val="3"/>
        <charset val="128"/>
      </rPr>
      <t>関係する技術資料を添付して提出してください。
ただし、配置予定技術者が変更となる場合には、その部分を修正したものに押印し提出してください。</t>
    </r>
    <rPh sb="0" eb="2">
      <t>ラクサツ</t>
    </rPh>
    <rPh sb="2" eb="5">
      <t>コウホシャ</t>
    </rPh>
    <rPh sb="9" eb="11">
      <t>バアイ</t>
    </rPh>
    <rPh sb="13" eb="15">
      <t>ホンシ</t>
    </rPh>
    <rPh sb="16" eb="18">
      <t>テイシュツ</t>
    </rPh>
    <rPh sb="18" eb="19">
      <t>ビ</t>
    </rPh>
    <rPh sb="20" eb="22">
      <t>キニュウ</t>
    </rPh>
    <rPh sb="24" eb="26">
      <t>カンケイ</t>
    </rPh>
    <rPh sb="28" eb="30">
      <t>ギジュツ</t>
    </rPh>
    <rPh sb="30" eb="32">
      <t>シリョウ</t>
    </rPh>
    <rPh sb="33" eb="35">
      <t>テンプ</t>
    </rPh>
    <rPh sb="37" eb="39">
      <t>テイシュツ</t>
    </rPh>
    <rPh sb="51" eb="53">
      <t>ハイチ</t>
    </rPh>
    <rPh sb="53" eb="55">
      <t>ヨテイ</t>
    </rPh>
    <rPh sb="55" eb="58">
      <t>ギジュツシャ</t>
    </rPh>
    <rPh sb="59" eb="61">
      <t>ヘンコウ</t>
    </rPh>
    <rPh sb="64" eb="66">
      <t>バアイ</t>
    </rPh>
    <rPh sb="71" eb="73">
      <t>ブブン</t>
    </rPh>
    <rPh sb="74" eb="76">
      <t>シュウセイ</t>
    </rPh>
    <rPh sb="81" eb="83">
      <t>オウイン</t>
    </rPh>
    <rPh sb="84" eb="86">
      <t>テイシュツ</t>
    </rPh>
    <phoneticPr fontId="6"/>
  </si>
  <si>
    <t>提出時に必ず押印してください。</t>
    <rPh sb="0" eb="2">
      <t>テイシュツ</t>
    </rPh>
    <rPh sb="2" eb="3">
      <t>ジ</t>
    </rPh>
    <rPh sb="4" eb="5">
      <t>カナラ</t>
    </rPh>
    <rPh sb="6" eb="8">
      <t>オウイン</t>
    </rPh>
    <phoneticPr fontId="3"/>
  </si>
  <si>
    <t>入札時には本紙を入札書、入札金額見積内訳書とともに書面により提出してください。</t>
    <rPh sb="8" eb="10">
      <t>ニュウサツ</t>
    </rPh>
    <rPh sb="10" eb="11">
      <t>ショ</t>
    </rPh>
    <rPh sb="25" eb="27">
      <t>ショメン</t>
    </rPh>
    <phoneticPr fontId="6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</si>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</sst>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2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HG丸ｺﾞｼｯｸM-PRO"/>
      <family val="3"/>
      <charset val="128"/>
    </font>
    <font>
      <strike/>
      <sz val="11"/>
      <name val="HGS明朝E"/>
      <family val="1"/>
      <charset val="128"/>
    </font>
    <font>
      <b/>
      <sz val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9"/>
      <color indexed="8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7"/>
      <color rgb="FFFF0000"/>
      <name val="HG丸ｺﾞｼｯｸM-PRO"/>
      <family val="3"/>
      <charset val="128"/>
    </font>
    <font>
      <b/>
      <sz val="24"/>
      <color rgb="FFFF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1"/>
      <color rgb="FF00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69696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/>
      <right style="thick">
        <color rgb="FFFFFF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2" fillId="0" borderId="0" xfId="1" applyFont="1" applyFill="1" applyProtection="1">
      <alignment vertical="center"/>
    </xf>
    <xf numFmtId="0" fontId="4" fillId="0" borderId="0" xfId="1" applyFont="1" applyFill="1" applyProtection="1">
      <alignment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>
      <alignment vertical="center"/>
    </xf>
    <xf numFmtId="0" fontId="10" fillId="0" borderId="0" xfId="1" applyFont="1" applyFill="1" applyAlignment="1" applyProtection="1">
      <alignment horizontal="left" vertical="center"/>
    </xf>
    <xf numFmtId="0" fontId="10" fillId="0" borderId="0" xfId="1" applyFont="1" applyFill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15" fillId="0" borderId="0" xfId="1" applyFont="1" applyFill="1" applyAlignment="1" applyProtection="1">
      <alignment vertical="top"/>
    </xf>
    <xf numFmtId="0" fontId="13" fillId="0" borderId="0" xfId="1" applyFont="1" applyFill="1" applyAlignment="1" applyProtection="1">
      <alignment vertical="top"/>
    </xf>
    <xf numFmtId="0" fontId="19" fillId="0" borderId="0" xfId="1" applyFont="1" applyFill="1" applyBorder="1" applyProtection="1">
      <alignment vertical="center"/>
    </xf>
    <xf numFmtId="0" fontId="2" fillId="2" borderId="0" xfId="1" applyFont="1" applyFill="1" applyBorder="1" applyProtection="1">
      <alignment vertical="center"/>
    </xf>
    <xf numFmtId="0" fontId="2" fillId="2" borderId="9" xfId="1" applyFont="1" applyFill="1" applyBorder="1" applyProtection="1">
      <alignment vertical="center"/>
    </xf>
    <xf numFmtId="0" fontId="20" fillId="0" borderId="0" xfId="1" applyFont="1" applyFill="1" applyProtection="1">
      <alignment vertical="center"/>
    </xf>
    <xf numFmtId="0" fontId="2" fillId="2" borderId="10" xfId="1" applyFont="1" applyFill="1" applyBorder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indent="1"/>
    </xf>
    <xf numFmtId="0" fontId="24" fillId="0" borderId="0" xfId="1" applyFont="1" applyFill="1" applyAlignment="1" applyProtection="1">
      <alignment horizontal="right" vertical="center"/>
    </xf>
    <xf numFmtId="0" fontId="24" fillId="0" borderId="0" xfId="1" applyFont="1" applyFill="1" applyAlignment="1" applyProtection="1">
      <alignment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25" fillId="0" borderId="15" xfId="1" applyFont="1" applyFill="1" applyBorder="1" applyAlignment="1" applyProtection="1">
      <alignment horizontal="center" vertical="center" wrapText="1"/>
    </xf>
    <xf numFmtId="0" fontId="24" fillId="2" borderId="0" xfId="1" applyFont="1" applyFill="1" applyProtection="1">
      <alignment vertical="center"/>
    </xf>
    <xf numFmtId="0" fontId="26" fillId="0" borderId="0" xfId="1" applyFont="1" applyFill="1" applyBorder="1" applyAlignment="1" applyProtection="1">
      <alignment vertical="center" shrinkToFit="1"/>
    </xf>
    <xf numFmtId="0" fontId="2" fillId="2" borderId="26" xfId="1" applyFont="1" applyFill="1" applyBorder="1" applyAlignment="1" applyProtection="1">
      <alignment horizontal="center" vertical="center"/>
    </xf>
    <xf numFmtId="0" fontId="2" fillId="2" borderId="29" xfId="1" applyFont="1" applyFill="1" applyBorder="1" applyProtection="1">
      <alignment vertical="center"/>
    </xf>
    <xf numFmtId="0" fontId="2" fillId="2" borderId="26" xfId="1" applyFont="1" applyFill="1" applyBorder="1" applyProtection="1">
      <alignment vertical="center"/>
    </xf>
    <xf numFmtId="0" fontId="2" fillId="2" borderId="30" xfId="1" applyFont="1" applyFill="1" applyBorder="1" applyProtection="1">
      <alignment vertical="center"/>
    </xf>
    <xf numFmtId="0" fontId="25" fillId="5" borderId="15" xfId="1" applyFont="1" applyFill="1" applyBorder="1" applyAlignment="1" applyProtection="1">
      <alignment horizontal="center" vertical="center"/>
      <protection locked="0"/>
    </xf>
    <xf numFmtId="0" fontId="25" fillId="0" borderId="35" xfId="1" applyFont="1" applyFill="1" applyBorder="1" applyAlignment="1" applyProtection="1">
      <alignment horizontal="center" vertical="center"/>
    </xf>
    <xf numFmtId="0" fontId="25" fillId="0" borderId="37" xfId="1" applyFont="1" applyFill="1" applyBorder="1" applyAlignment="1" applyProtection="1">
      <alignment horizontal="center" vertical="center"/>
    </xf>
    <xf numFmtId="0" fontId="25" fillId="0" borderId="40" xfId="1" applyFont="1" applyFill="1" applyBorder="1" applyAlignment="1" applyProtection="1">
      <alignment horizontal="center" vertical="center"/>
    </xf>
    <xf numFmtId="0" fontId="25" fillId="0" borderId="43" xfId="1" applyFont="1" applyFill="1" applyBorder="1" applyAlignment="1" applyProtection="1">
      <alignment horizontal="center" vertical="center"/>
    </xf>
    <xf numFmtId="0" fontId="2" fillId="2" borderId="26" xfId="1" applyFont="1" applyFill="1" applyBorder="1" applyAlignment="1" applyProtection="1">
      <alignment horizontal="left" vertical="center"/>
    </xf>
    <xf numFmtId="0" fontId="25" fillId="0" borderId="22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Protection="1">
      <alignment vertical="center"/>
    </xf>
    <xf numFmtId="0" fontId="2" fillId="2" borderId="47" xfId="1" applyFont="1" applyFill="1" applyBorder="1" applyProtection="1">
      <alignment vertical="center"/>
    </xf>
    <xf numFmtId="0" fontId="2" fillId="2" borderId="48" xfId="1" applyFont="1" applyFill="1" applyBorder="1" applyProtection="1">
      <alignment vertical="center"/>
    </xf>
    <xf numFmtId="0" fontId="2" fillId="2" borderId="49" xfId="1" applyFont="1" applyFill="1" applyBorder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right" vertical="center"/>
    </xf>
    <xf numFmtId="0" fontId="26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distributed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horizontal="right" vertical="top"/>
    </xf>
    <xf numFmtId="0" fontId="2" fillId="2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4" fillId="2" borderId="0" xfId="1" applyFont="1" applyFill="1" applyProtection="1">
      <alignment vertical="center"/>
    </xf>
    <xf numFmtId="0" fontId="4" fillId="2" borderId="0" xfId="1" applyFont="1" applyFill="1" applyAlignment="1" applyProtection="1">
      <alignment horizontal="center" vertical="center"/>
    </xf>
    <xf numFmtId="0" fontId="19" fillId="2" borderId="0" xfId="1" applyFont="1" applyFill="1" applyBorder="1" applyProtection="1">
      <alignment vertical="center"/>
    </xf>
    <xf numFmtId="0" fontId="25" fillId="0" borderId="19" xfId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>
      <alignment vertical="center"/>
    </xf>
    <xf numFmtId="0" fontId="2" fillId="0" borderId="23" xfId="1" applyFont="1" applyFill="1" applyBorder="1" applyProtection="1">
      <alignment vertical="center"/>
    </xf>
    <xf numFmtId="0" fontId="2" fillId="0" borderId="24" xfId="1" applyFont="1" applyFill="1" applyBorder="1" applyProtection="1">
      <alignment vertical="center"/>
    </xf>
    <xf numFmtId="0" fontId="2" fillId="0" borderId="25" xfId="1" applyFont="1" applyFill="1" applyBorder="1" applyProtection="1">
      <alignment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9" xfId="1" applyFont="1" applyFill="1" applyBorder="1" applyProtection="1">
      <alignment vertical="center"/>
    </xf>
    <xf numFmtId="0" fontId="2" fillId="0" borderId="26" xfId="1" applyFont="1" applyFill="1" applyBorder="1" applyProtection="1">
      <alignment vertical="center"/>
    </xf>
    <xf numFmtId="0" fontId="2" fillId="0" borderId="0" xfId="1" applyFont="1" applyFill="1" applyBorder="1" applyProtection="1">
      <alignment vertical="center"/>
    </xf>
    <xf numFmtId="0" fontId="2" fillId="0" borderId="30" xfId="1" applyFont="1" applyFill="1" applyBorder="1" applyProtection="1">
      <alignment vertical="center"/>
    </xf>
    <xf numFmtId="0" fontId="25" fillId="0" borderId="1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right" vertical="center"/>
    </xf>
    <xf numFmtId="0" fontId="2" fillId="7" borderId="0" xfId="1" applyFont="1" applyFill="1" applyBorder="1" applyProtection="1">
      <alignment vertical="center"/>
    </xf>
    <xf numFmtId="0" fontId="33" fillId="0" borderId="0" xfId="1" applyFont="1" applyFill="1" applyAlignment="1" applyProtection="1">
      <alignment horizontal="left" vertical="center"/>
    </xf>
    <xf numFmtId="0" fontId="25" fillId="8" borderId="15" xfId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vertical="center"/>
    </xf>
    <xf numFmtId="0" fontId="25" fillId="0" borderId="22" xfId="1" applyFont="1" applyFill="1" applyBorder="1" applyAlignment="1" applyProtection="1">
      <alignment horizontal="center" vertical="center"/>
    </xf>
    <xf numFmtId="0" fontId="25" fillId="5" borderId="22" xfId="1" applyFont="1" applyFill="1" applyBorder="1" applyAlignment="1" applyProtection="1">
      <alignment horizontal="center" vertical="center"/>
      <protection locked="0"/>
    </xf>
    <xf numFmtId="0" fontId="25" fillId="0" borderId="16" xfId="1" applyFont="1" applyFill="1" applyBorder="1" applyAlignment="1" applyProtection="1">
      <alignment horizontal="center" vertical="center" textRotation="255"/>
    </xf>
    <xf numFmtId="0" fontId="37" fillId="0" borderId="5" xfId="1" applyFont="1" applyFill="1" applyBorder="1" applyAlignment="1" applyProtection="1">
      <alignment horizontal="center" vertical="center" wrapText="1"/>
    </xf>
    <xf numFmtId="0" fontId="39" fillId="0" borderId="0" xfId="2" applyFont="1">
      <alignment vertical="center"/>
    </xf>
    <xf numFmtId="0" fontId="8" fillId="0" borderId="0" xfId="2">
      <alignment vertical="center"/>
    </xf>
    <xf numFmtId="0" fontId="40" fillId="0" borderId="0" xfId="2" applyFont="1" applyAlignment="1">
      <alignment vertical="top"/>
    </xf>
    <xf numFmtId="0" fontId="41" fillId="0" borderId="0" xfId="2" applyFont="1">
      <alignment vertical="center"/>
    </xf>
    <xf numFmtId="0" fontId="25" fillId="0" borderId="20" xfId="1" applyFont="1" applyFill="1" applyBorder="1" applyAlignment="1" applyProtection="1">
      <alignment horizontal="left" vertical="center"/>
    </xf>
    <xf numFmtId="0" fontId="25" fillId="0" borderId="21" xfId="1" applyFont="1" applyFill="1" applyBorder="1" applyAlignment="1" applyProtection="1">
      <alignment horizontal="left" vertical="center"/>
    </xf>
    <xf numFmtId="0" fontId="25" fillId="0" borderId="15" xfId="1" applyFont="1" applyFill="1" applyBorder="1" applyAlignment="1" applyProtection="1">
      <alignment horizontal="center" vertical="center"/>
    </xf>
    <xf numFmtId="0" fontId="25" fillId="0" borderId="44" xfId="1" applyFont="1" applyFill="1" applyBorder="1" applyAlignment="1" applyProtection="1">
      <alignment horizontal="left" vertical="center"/>
    </xf>
    <xf numFmtId="0" fontId="25" fillId="0" borderId="45" xfId="1" applyFont="1" applyFill="1" applyBorder="1" applyAlignment="1" applyProtection="1">
      <alignment horizontal="left" vertical="center"/>
    </xf>
    <xf numFmtId="0" fontId="25" fillId="0" borderId="31" xfId="1" applyFont="1" applyFill="1" applyBorder="1" applyAlignment="1" applyProtection="1">
      <alignment horizontal="center" vertical="center"/>
    </xf>
    <xf numFmtId="0" fontId="25" fillId="0" borderId="27" xfId="1" applyFont="1" applyFill="1" applyBorder="1" applyAlignment="1" applyProtection="1">
      <alignment horizontal="center" vertical="center"/>
    </xf>
    <xf numFmtId="0" fontId="25" fillId="0" borderId="46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distributed" vertical="center" wrapText="1"/>
    </xf>
    <xf numFmtId="9" fontId="16" fillId="0" borderId="0" xfId="3" applyFont="1" applyFill="1" applyAlignment="1" applyProtection="1">
      <alignment vertical="center"/>
    </xf>
    <xf numFmtId="0" fontId="23" fillId="0" borderId="0" xfId="1" applyFont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25" fillId="0" borderId="36" xfId="1" applyFont="1" applyFill="1" applyBorder="1" applyAlignment="1" applyProtection="1">
      <alignment horizontal="center" vertical="center"/>
    </xf>
    <xf numFmtId="0" fontId="25" fillId="0" borderId="38" xfId="1" applyFont="1" applyFill="1" applyBorder="1" applyAlignment="1" applyProtection="1">
      <alignment horizontal="center" vertical="center"/>
    </xf>
    <xf numFmtId="0" fontId="25" fillId="0" borderId="44" xfId="1" applyFont="1" applyFill="1" applyBorder="1" applyAlignment="1" applyProtection="1">
      <alignment horizontal="center" vertical="center"/>
    </xf>
    <xf numFmtId="0" fontId="43" fillId="0" borderId="35" xfId="1" applyFont="1" applyFill="1" applyBorder="1" applyAlignment="1" applyProtection="1">
      <alignment horizontal="center" vertical="center"/>
    </xf>
    <xf numFmtId="0" fontId="43" fillId="0" borderId="37" xfId="1" applyFont="1" applyFill="1" applyBorder="1" applyAlignment="1" applyProtection="1">
      <alignment horizontal="center" vertical="center"/>
    </xf>
    <xf numFmtId="0" fontId="43" fillId="0" borderId="38" xfId="1" applyFont="1" applyFill="1" applyBorder="1" applyAlignment="1" applyProtection="1">
      <alignment horizontal="left" vertical="center"/>
    </xf>
    <xf numFmtId="0" fontId="43" fillId="0" borderId="39" xfId="1" applyFont="1" applyFill="1" applyBorder="1" applyAlignment="1" applyProtection="1">
      <alignment horizontal="left" vertical="center"/>
    </xf>
    <xf numFmtId="0" fontId="43" fillId="0" borderId="43" xfId="1" applyFont="1" applyFill="1" applyBorder="1" applyAlignment="1" applyProtection="1">
      <alignment horizontal="center" vertical="center"/>
    </xf>
    <xf numFmtId="0" fontId="43" fillId="0" borderId="44" xfId="1" applyFont="1" applyFill="1" applyBorder="1" applyAlignment="1" applyProtection="1">
      <alignment horizontal="left" vertical="center"/>
    </xf>
    <xf numFmtId="0" fontId="43" fillId="0" borderId="45" xfId="1" applyFont="1" applyFill="1" applyBorder="1" applyAlignment="1" applyProtection="1">
      <alignment horizontal="left" vertical="center"/>
    </xf>
    <xf numFmtId="0" fontId="43" fillId="0" borderId="40" xfId="1" applyFont="1" applyFill="1" applyBorder="1" applyAlignment="1" applyProtection="1">
      <alignment horizontal="center" vertical="center"/>
    </xf>
    <xf numFmtId="0" fontId="43" fillId="0" borderId="41" xfId="1" applyFont="1" applyFill="1" applyBorder="1" applyAlignment="1" applyProtection="1">
      <alignment horizontal="left" vertical="center"/>
    </xf>
    <xf numFmtId="0" fontId="43" fillId="0" borderId="42" xfId="1" applyFont="1" applyFill="1" applyBorder="1" applyAlignment="1" applyProtection="1">
      <alignment horizontal="left" vertical="center"/>
    </xf>
    <xf numFmtId="0" fontId="43" fillId="0" borderId="19" xfId="1" applyFont="1" applyFill="1" applyBorder="1" applyAlignment="1" applyProtection="1">
      <alignment horizontal="center" vertical="center"/>
    </xf>
    <xf numFmtId="0" fontId="43" fillId="0" borderId="20" xfId="1" applyFont="1" applyFill="1" applyBorder="1" applyAlignment="1" applyProtection="1">
      <alignment horizontal="left" vertical="center"/>
    </xf>
    <xf numFmtId="0" fontId="43" fillId="0" borderId="21" xfId="1" applyFont="1" applyFill="1" applyBorder="1" applyAlignment="1" applyProtection="1">
      <alignment horizontal="left" vertical="center"/>
    </xf>
    <xf numFmtId="0" fontId="25" fillId="0" borderId="15" xfId="1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176" fontId="17" fillId="3" borderId="0" xfId="1" applyNumberFormat="1" applyFont="1" applyFill="1" applyAlignment="1" applyProtection="1">
      <alignment horizontal="center" vertical="center"/>
      <protection locked="0"/>
    </xf>
    <xf numFmtId="0" fontId="2" fillId="4" borderId="0" xfId="1" applyFont="1" applyFill="1" applyAlignment="1" applyProtection="1">
      <alignment horizontal="left" vertical="center"/>
    </xf>
    <xf numFmtId="0" fontId="18" fillId="4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right" vertical="center"/>
    </xf>
    <xf numFmtId="0" fontId="2" fillId="5" borderId="0" xfId="1" applyFont="1" applyFill="1" applyAlignment="1" applyProtection="1">
      <alignment horizontal="left" vertical="center"/>
      <protection locked="0"/>
    </xf>
    <xf numFmtId="0" fontId="34" fillId="0" borderId="0" xfId="1" applyFont="1" applyFill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" fillId="0" borderId="1" xfId="1" applyBorder="1" applyAlignment="1">
      <alignment vertical="center"/>
    </xf>
    <xf numFmtId="0" fontId="9" fillId="0" borderId="2" xfId="2" applyFont="1" applyBorder="1" applyAlignment="1" applyProtection="1">
      <alignment horizontal="center" vertical="center" shrinkToFit="1"/>
    </xf>
    <xf numFmtId="0" fontId="9" fillId="0" borderId="3" xfId="2" applyFont="1" applyBorder="1" applyAlignment="1" applyProtection="1">
      <alignment horizontal="center" vertical="center" shrinkToFit="1"/>
    </xf>
    <xf numFmtId="0" fontId="9" fillId="0" borderId="4" xfId="2" applyFont="1" applyBorder="1" applyAlignment="1" applyProtection="1">
      <alignment horizontal="center" vertical="center" shrinkToFit="1"/>
    </xf>
    <xf numFmtId="0" fontId="9" fillId="0" borderId="6" xfId="2" applyFont="1" applyBorder="1" applyAlignment="1" applyProtection="1">
      <alignment horizontal="center" vertical="center" shrinkToFit="1"/>
    </xf>
    <xf numFmtId="0" fontId="9" fillId="0" borderId="0" xfId="2" applyFont="1" applyBorder="1" applyAlignment="1" applyProtection="1">
      <alignment horizontal="center" vertical="center" shrinkToFit="1"/>
    </xf>
    <xf numFmtId="0" fontId="9" fillId="0" borderId="5" xfId="2" applyFont="1" applyBorder="1" applyAlignment="1" applyProtection="1">
      <alignment horizontal="center" vertical="center" shrinkToFit="1"/>
    </xf>
    <xf numFmtId="0" fontId="9" fillId="0" borderId="7" xfId="2" applyFont="1" applyBorder="1" applyAlignment="1" applyProtection="1">
      <alignment horizontal="center" vertical="center" shrinkToFit="1"/>
    </xf>
    <xf numFmtId="0" fontId="9" fillId="0" borderId="1" xfId="2" applyFont="1" applyBorder="1" applyAlignment="1" applyProtection="1">
      <alignment horizontal="center" vertical="center" shrinkToFit="1"/>
    </xf>
    <xf numFmtId="0" fontId="9" fillId="0" borderId="8" xfId="2" applyFont="1" applyBorder="1" applyAlignment="1" applyProtection="1">
      <alignment horizontal="center" vertical="center" shrinkToFit="1"/>
    </xf>
    <xf numFmtId="0" fontId="38" fillId="0" borderId="0" xfId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3" fillId="0" borderId="0" xfId="1" applyFont="1" applyFill="1" applyAlignment="1" applyProtection="1">
      <alignment horizontal="left" vertical="center"/>
    </xf>
    <xf numFmtId="0" fontId="14" fillId="0" borderId="3" xfId="1" applyFont="1" applyFill="1" applyBorder="1" applyAlignment="1" applyProtection="1">
      <alignment horizontal="center" vertical="center"/>
    </xf>
    <xf numFmtId="49" fontId="25" fillId="5" borderId="0" xfId="1" applyNumberFormat="1" applyFont="1" applyFill="1" applyAlignment="1" applyProtection="1">
      <alignment horizontal="left" vertical="center" shrinkToFit="1"/>
      <protection locked="0"/>
    </xf>
    <xf numFmtId="0" fontId="2" fillId="0" borderId="0" xfId="1" applyFont="1" applyFill="1" applyAlignment="1" applyProtection="1">
      <alignment horizontal="left" vertical="center" wrapText="1" shrinkToFit="1"/>
    </xf>
    <xf numFmtId="0" fontId="2" fillId="0" borderId="0" xfId="1" applyFont="1" applyFill="1" applyAlignment="1" applyProtection="1">
      <alignment horizontal="left" vertical="center" shrinkToFit="1"/>
    </xf>
    <xf numFmtId="0" fontId="4" fillId="0" borderId="0" xfId="1" applyFont="1" applyFill="1" applyAlignment="1" applyProtection="1">
      <alignment horizontal="distributed" vertical="center" wrapText="1"/>
    </xf>
    <xf numFmtId="0" fontId="4" fillId="4" borderId="0" xfId="1" applyFont="1" applyFill="1" applyAlignment="1" applyProtection="1">
      <alignment horizontal="left" vertical="center" wrapText="1"/>
    </xf>
    <xf numFmtId="0" fontId="21" fillId="0" borderId="0" xfId="1" applyFont="1" applyFill="1" applyAlignment="1" applyProtection="1">
      <alignment horizontal="right" vertical="center" shrinkToFit="1"/>
    </xf>
    <xf numFmtId="0" fontId="2" fillId="5" borderId="0" xfId="1" applyFont="1" applyFill="1" applyAlignment="1" applyProtection="1">
      <alignment horizontal="left" vertical="center" indent="1"/>
      <protection locked="0"/>
    </xf>
    <xf numFmtId="9" fontId="16" fillId="0" borderId="0" xfId="3" applyFont="1" applyFill="1" applyAlignment="1" applyProtection="1">
      <alignment vertical="center"/>
    </xf>
    <xf numFmtId="0" fontId="23" fillId="0" borderId="0" xfId="1" applyFont="1" applyAlignment="1" applyProtection="1">
      <alignment vertical="center"/>
    </xf>
    <xf numFmtId="0" fontId="21" fillId="0" borderId="0" xfId="1" applyFont="1" applyFill="1" applyAlignment="1" applyProtection="1">
      <alignment horizontal="right" vertical="center" wrapText="1"/>
    </xf>
    <xf numFmtId="0" fontId="4" fillId="5" borderId="0" xfId="1" applyFont="1" applyFill="1" applyAlignment="1" applyProtection="1">
      <alignment horizontal="left" vertical="center" wrapText="1"/>
      <protection locked="0"/>
    </xf>
    <xf numFmtId="0" fontId="24" fillId="0" borderId="0" xfId="1" applyFont="1" applyFill="1" applyAlignment="1" applyProtection="1">
      <alignment horizontal="left" vertical="center" wrapText="1"/>
    </xf>
    <xf numFmtId="0" fontId="16" fillId="0" borderId="11" xfId="1" applyFont="1" applyFill="1" applyBorder="1" applyAlignment="1" applyProtection="1">
      <alignment horizontal="center" vertical="center"/>
    </xf>
    <xf numFmtId="0" fontId="25" fillId="0" borderId="12" xfId="1" applyFont="1" applyFill="1" applyBorder="1" applyAlignment="1" applyProtection="1">
      <alignment horizontal="center" vertical="center"/>
    </xf>
    <xf numFmtId="0" fontId="25" fillId="0" borderId="13" xfId="1" applyFont="1" applyFill="1" applyBorder="1" applyAlignment="1" applyProtection="1">
      <alignment horizontal="center" vertical="center"/>
    </xf>
    <xf numFmtId="0" fontId="25" fillId="0" borderId="14" xfId="1" applyFont="1" applyFill="1" applyBorder="1" applyAlignment="1" applyProtection="1">
      <alignment horizontal="center" vertical="center"/>
    </xf>
    <xf numFmtId="0" fontId="25" fillId="0" borderId="15" xfId="1" applyFont="1" applyFill="1" applyBorder="1" applyAlignment="1" applyProtection="1">
      <alignment horizontal="center" vertical="center"/>
    </xf>
    <xf numFmtId="0" fontId="25" fillId="0" borderId="31" xfId="1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8" xfId="1" applyFont="1" applyFill="1" applyBorder="1" applyAlignment="1" applyProtection="1">
      <alignment horizontal="left" vertical="center"/>
    </xf>
    <xf numFmtId="0" fontId="25" fillId="0" borderId="11" xfId="1" applyFont="1" applyFill="1" applyBorder="1" applyAlignment="1" applyProtection="1">
      <alignment horizontal="left" vertical="center"/>
    </xf>
    <xf numFmtId="0" fontId="25" fillId="0" borderId="28" xfId="1" applyFont="1" applyFill="1" applyBorder="1" applyAlignment="1" applyProtection="1">
      <alignment horizontal="left" vertical="center"/>
    </xf>
    <xf numFmtId="0" fontId="25" fillId="0" borderId="36" xfId="1" applyFont="1" applyFill="1" applyBorder="1" applyAlignment="1" applyProtection="1">
      <alignment horizontal="left" vertical="center"/>
    </xf>
    <xf numFmtId="0" fontId="25" fillId="0" borderId="34" xfId="1" applyFont="1" applyFill="1" applyBorder="1" applyAlignment="1" applyProtection="1">
      <alignment horizontal="left" vertical="center"/>
    </xf>
    <xf numFmtId="0" fontId="25" fillId="0" borderId="46" xfId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32" xfId="1" applyFont="1" applyFill="1" applyBorder="1" applyAlignment="1" applyProtection="1">
      <alignment horizontal="left" vertical="center"/>
    </xf>
    <xf numFmtId="0" fontId="25" fillId="0" borderId="33" xfId="1" applyFont="1" applyFill="1" applyBorder="1" applyAlignment="1" applyProtection="1">
      <alignment horizontal="left" vertical="center"/>
    </xf>
    <xf numFmtId="0" fontId="25" fillId="0" borderId="38" xfId="1" applyFont="1" applyFill="1" applyBorder="1" applyAlignment="1" applyProtection="1">
      <alignment horizontal="left" vertical="center"/>
    </xf>
    <xf numFmtId="0" fontId="25" fillId="0" borderId="39" xfId="1" applyFont="1" applyFill="1" applyBorder="1" applyAlignment="1" applyProtection="1">
      <alignment horizontal="left" vertical="center"/>
    </xf>
    <xf numFmtId="0" fontId="43" fillId="0" borderId="32" xfId="1" applyFont="1" applyFill="1" applyBorder="1" applyAlignment="1" applyProtection="1">
      <alignment horizontal="left"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3" fillId="0" borderId="41" xfId="1" applyFont="1" applyFill="1" applyBorder="1" applyAlignment="1" applyProtection="1">
      <alignment horizontal="left" vertical="center"/>
    </xf>
    <xf numFmtId="0" fontId="42" fillId="0" borderId="41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25" fillId="0" borderId="17" xfId="1" applyFont="1" applyFill="1" applyBorder="1" applyAlignment="1" applyProtection="1">
      <alignment horizontal="center" vertical="center"/>
    </xf>
    <xf numFmtId="0" fontId="25" fillId="0" borderId="27" xfId="1" applyFont="1" applyFill="1" applyBorder="1" applyAlignment="1" applyProtection="1">
      <alignment horizontal="center" vertical="center"/>
    </xf>
    <xf numFmtId="0" fontId="28" fillId="0" borderId="32" xfId="1" applyFont="1" applyFill="1" applyBorder="1" applyAlignment="1" applyProtection="1">
      <alignment vertical="center" wrapText="1"/>
    </xf>
    <xf numFmtId="0" fontId="28" fillId="0" borderId="32" xfId="1" applyFont="1" applyFill="1" applyBorder="1" applyAlignment="1" applyProtection="1">
      <alignment vertical="center"/>
    </xf>
    <xf numFmtId="0" fontId="28" fillId="0" borderId="33" xfId="1" applyFont="1" applyFill="1" applyBorder="1" applyAlignment="1" applyProtection="1">
      <alignment vertical="center"/>
    </xf>
    <xf numFmtId="0" fontId="28" fillId="0" borderId="0" xfId="1" applyFont="1" applyFill="1" applyBorder="1" applyAlignment="1" applyProtection="1">
      <alignment vertical="center"/>
    </xf>
    <xf numFmtId="0" fontId="28" fillId="0" borderId="18" xfId="1" applyFont="1" applyFill="1" applyBorder="1" applyAlignment="1" applyProtection="1">
      <alignment vertical="center"/>
    </xf>
    <xf numFmtId="0" fontId="28" fillId="0" borderId="11" xfId="1" applyFont="1" applyFill="1" applyBorder="1" applyAlignment="1" applyProtection="1">
      <alignment vertical="center"/>
    </xf>
    <xf numFmtId="0" fontId="28" fillId="0" borderId="28" xfId="1" applyFont="1" applyFill="1" applyBorder="1" applyAlignment="1" applyProtection="1">
      <alignment vertical="center"/>
    </xf>
    <xf numFmtId="0" fontId="25" fillId="0" borderId="15" xfId="1" applyFont="1" applyFill="1" applyBorder="1" applyAlignment="1" applyProtection="1">
      <alignment horizontal="center" vertical="center" shrinkToFit="1"/>
    </xf>
    <xf numFmtId="0" fontId="25" fillId="0" borderId="41" xfId="1" applyFont="1" applyFill="1" applyBorder="1" applyAlignment="1" applyProtection="1">
      <alignment horizontal="left" vertical="center"/>
    </xf>
    <xf numFmtId="0" fontId="25" fillId="0" borderId="42" xfId="1" applyFont="1" applyFill="1" applyBorder="1" applyAlignment="1" applyProtection="1">
      <alignment horizontal="left" vertical="center"/>
    </xf>
    <xf numFmtId="0" fontId="28" fillId="0" borderId="32" xfId="1" applyFont="1" applyFill="1" applyBorder="1" applyAlignment="1" applyProtection="1">
      <alignment horizontal="left" vertical="center" wrapText="1"/>
    </xf>
    <xf numFmtId="0" fontId="28" fillId="0" borderId="32" xfId="1" applyFont="1" applyFill="1" applyBorder="1" applyAlignment="1" applyProtection="1">
      <alignment horizontal="left" vertical="center"/>
    </xf>
    <xf numFmtId="0" fontId="28" fillId="0" borderId="33" xfId="1" applyFont="1" applyFill="1" applyBorder="1" applyAlignment="1" applyProtection="1">
      <alignment horizontal="left" vertical="center"/>
    </xf>
    <xf numFmtId="0" fontId="28" fillId="0" borderId="11" xfId="1" applyFont="1" applyFill="1" applyBorder="1" applyAlignment="1" applyProtection="1">
      <alignment horizontal="left" vertical="center"/>
    </xf>
    <xf numFmtId="0" fontId="28" fillId="0" borderId="28" xfId="1" applyFont="1" applyFill="1" applyBorder="1" applyAlignment="1" applyProtection="1">
      <alignment horizontal="left" vertical="center"/>
    </xf>
    <xf numFmtId="0" fontId="25" fillId="0" borderId="44" xfId="1" applyFont="1" applyFill="1" applyBorder="1" applyAlignment="1" applyProtection="1">
      <alignment horizontal="left" vertical="center"/>
    </xf>
    <xf numFmtId="0" fontId="25" fillId="0" borderId="45" xfId="1" applyFont="1" applyFill="1" applyBorder="1" applyAlignment="1" applyProtection="1">
      <alignment horizontal="left" vertical="center"/>
    </xf>
    <xf numFmtId="0" fontId="43" fillId="0" borderId="44" xfId="1" applyFont="1" applyFill="1" applyBorder="1" applyAlignment="1" applyProtection="1">
      <alignment horizontal="left" vertical="center"/>
    </xf>
    <xf numFmtId="0" fontId="43" fillId="0" borderId="45" xfId="1" applyFont="1" applyFill="1" applyBorder="1" applyAlignment="1" applyProtection="1">
      <alignment horizontal="left" vertical="center"/>
    </xf>
    <xf numFmtId="0" fontId="43" fillId="0" borderId="38" xfId="1" applyFont="1" applyFill="1" applyBorder="1" applyAlignment="1" applyProtection="1">
      <alignment horizontal="left" vertical="center"/>
    </xf>
    <xf numFmtId="0" fontId="43" fillId="0" borderId="39" xfId="1" applyFont="1" applyFill="1" applyBorder="1" applyAlignment="1" applyProtection="1">
      <alignment horizontal="left" vertical="center"/>
    </xf>
    <xf numFmtId="0" fontId="43" fillId="0" borderId="31" xfId="1" applyFont="1" applyFill="1" applyBorder="1" applyAlignment="1" applyProtection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3" fillId="0" borderId="36" xfId="1" applyFont="1" applyFill="1" applyBorder="1" applyAlignment="1" applyProtection="1">
      <alignment horizontal="left" vertical="center"/>
    </xf>
    <xf numFmtId="0" fontId="43" fillId="0" borderId="34" xfId="1" applyFont="1" applyFill="1" applyBorder="1" applyAlignment="1" applyProtection="1">
      <alignment horizontal="left" vertical="center"/>
    </xf>
    <xf numFmtId="0" fontId="28" fillId="0" borderId="38" xfId="1" applyFont="1" applyFill="1" applyBorder="1" applyAlignment="1" applyProtection="1">
      <alignment horizontal="left" vertical="center"/>
    </xf>
    <xf numFmtId="0" fontId="28" fillId="0" borderId="39" xfId="1" applyFont="1" applyFill="1" applyBorder="1" applyAlignment="1" applyProtection="1">
      <alignment horizontal="left" vertical="center"/>
    </xf>
    <xf numFmtId="0" fontId="43" fillId="0" borderId="46" xfId="1" applyFont="1" applyFill="1" applyBorder="1" applyAlignment="1" applyProtection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33" xfId="1" applyFont="1" applyFill="1" applyBorder="1" applyAlignment="1" applyProtection="1">
      <alignment horizontal="left" vertical="center"/>
    </xf>
    <xf numFmtId="0" fontId="43" fillId="0" borderId="0" xfId="1" applyFont="1" applyFill="1" applyBorder="1" applyAlignment="1" applyProtection="1">
      <alignment horizontal="left" vertical="center"/>
    </xf>
    <xf numFmtId="0" fontId="43" fillId="0" borderId="18" xfId="1" applyFont="1" applyFill="1" applyBorder="1" applyAlignment="1" applyProtection="1">
      <alignment horizontal="left" vertical="center"/>
    </xf>
    <xf numFmtId="0" fontId="43" fillId="0" borderId="11" xfId="1" applyFont="1" applyFill="1" applyBorder="1" applyAlignment="1" applyProtection="1">
      <alignment horizontal="left" vertical="center"/>
    </xf>
    <xf numFmtId="0" fontId="43" fillId="0" borderId="28" xfId="1" applyFont="1" applyFill="1" applyBorder="1" applyAlignment="1" applyProtection="1">
      <alignment horizontal="left" vertical="center"/>
    </xf>
    <xf numFmtId="0" fontId="43" fillId="0" borderId="15" xfId="1" applyFont="1" applyFill="1" applyBorder="1" applyAlignment="1" applyProtection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5" fillId="0" borderId="13" xfId="1" applyFont="1" applyFill="1" applyBorder="1" applyAlignment="1" applyProtection="1">
      <alignment horizontal="left" vertical="center"/>
    </xf>
    <xf numFmtId="0" fontId="25" fillId="0" borderId="14" xfId="1" applyFont="1" applyFill="1" applyBorder="1" applyAlignment="1" applyProtection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36" xfId="1" applyFont="1" applyFill="1" applyBorder="1" applyAlignment="1" applyProtection="1">
      <alignment vertical="center" wrapText="1"/>
    </xf>
    <xf numFmtId="0" fontId="25" fillId="0" borderId="36" xfId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42" fillId="0" borderId="32" xfId="0" applyFont="1" applyBorder="1" applyAlignment="1">
      <alignment horizontal="left" vertical="center"/>
    </xf>
    <xf numFmtId="0" fontId="42" fillId="0" borderId="33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3" fillId="0" borderId="42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vertical="top" wrapText="1"/>
    </xf>
    <xf numFmtId="0" fontId="25" fillId="0" borderId="0" xfId="1" applyFont="1" applyFill="1" applyAlignment="1" applyProtection="1">
      <alignment horizontal="justify" vertical="top"/>
    </xf>
    <xf numFmtId="0" fontId="25" fillId="0" borderId="0" xfId="1" applyFont="1" applyFill="1" applyBorder="1" applyAlignment="1" applyProtection="1">
      <alignment horizontal="justify" vertical="top"/>
    </xf>
    <xf numFmtId="0" fontId="4" fillId="0" borderId="53" xfId="1" applyFont="1" applyFill="1" applyBorder="1" applyAlignment="1" applyProtection="1">
      <alignment horizontal="center" vertical="center" textRotation="255"/>
    </xf>
    <xf numFmtId="0" fontId="4" fillId="0" borderId="56" xfId="1" applyFont="1" applyFill="1" applyBorder="1" applyAlignment="1" applyProtection="1">
      <alignment horizontal="center" vertical="center" textRotation="255"/>
    </xf>
    <xf numFmtId="0" fontId="4" fillId="0" borderId="59" xfId="1" applyFont="1" applyFill="1" applyBorder="1" applyAlignment="1" applyProtection="1">
      <alignment horizontal="center" vertical="center" textRotation="255"/>
    </xf>
    <xf numFmtId="0" fontId="4" fillId="0" borderId="54" xfId="1" applyFont="1" applyFill="1" applyBorder="1" applyAlignment="1" applyProtection="1">
      <alignment horizontal="center" vertical="center"/>
    </xf>
    <xf numFmtId="0" fontId="4" fillId="0" borderId="55" xfId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horizontal="center" vertical="center"/>
    </xf>
    <xf numFmtId="0" fontId="4" fillId="0" borderId="58" xfId="1" applyFont="1" applyFill="1" applyBorder="1" applyAlignment="1" applyProtection="1">
      <alignment horizontal="center" vertical="center"/>
    </xf>
    <xf numFmtId="0" fontId="4" fillId="0" borderId="60" xfId="1" applyFont="1" applyFill="1" applyBorder="1" applyAlignment="1" applyProtection="1">
      <alignment horizontal="center" vertical="center"/>
    </xf>
    <xf numFmtId="0" fontId="4" fillId="0" borderId="61" xfId="1" applyFont="1" applyFill="1" applyBorder="1" applyAlignment="1" applyProtection="1">
      <alignment horizontal="center" vertical="center"/>
    </xf>
    <xf numFmtId="0" fontId="25" fillId="0" borderId="0" xfId="1" applyFont="1" applyFill="1" applyAlignment="1" applyProtection="1">
      <alignment horizontal="justify" vertical="top" wrapText="1"/>
    </xf>
    <xf numFmtId="0" fontId="25" fillId="0" borderId="0" xfId="1" applyFont="1" applyFill="1" applyBorder="1" applyAlignment="1" applyProtection="1">
      <alignment horizontal="justify" vertical="top" wrapText="1"/>
    </xf>
    <xf numFmtId="0" fontId="8" fillId="0" borderId="0" xfId="2" applyFont="1" applyAlignment="1" applyProtection="1">
      <alignment horizontal="justify" vertical="top" wrapText="1"/>
    </xf>
    <xf numFmtId="0" fontId="25" fillId="0" borderId="0" xfId="1" applyFont="1" applyFill="1" applyAlignment="1" applyProtection="1">
      <alignment horizontal="left" vertical="top" wrapText="1"/>
    </xf>
    <xf numFmtId="0" fontId="18" fillId="0" borderId="0" xfId="1" applyFont="1" applyAlignment="1" applyProtection="1">
      <alignment horizontal="left" vertical="top" wrapText="1"/>
    </xf>
    <xf numFmtId="0" fontId="4" fillId="2" borderId="0" xfId="1" applyFont="1" applyFill="1" applyAlignment="1" applyProtection="1">
      <alignment horizontal="right" vertical="top" wrapText="1"/>
    </xf>
    <xf numFmtId="0" fontId="4" fillId="2" borderId="30" xfId="1" applyFont="1" applyFill="1" applyBorder="1" applyAlignment="1" applyProtection="1">
      <alignment horizontal="right" vertical="top" wrapText="1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27" fillId="6" borderId="50" xfId="1" applyFont="1" applyFill="1" applyBorder="1" applyAlignment="1" applyProtection="1">
      <alignment horizontal="distributed" vertical="center" indent="1"/>
    </xf>
    <xf numFmtId="0" fontId="27" fillId="6" borderId="51" xfId="1" applyFont="1" applyFill="1" applyBorder="1" applyAlignment="1" applyProtection="1">
      <alignment horizontal="distributed" vertical="center" indent="1"/>
    </xf>
    <xf numFmtId="0" fontId="27" fillId="6" borderId="52" xfId="1" applyFont="1" applyFill="1" applyBorder="1" applyAlignment="1" applyProtection="1">
      <alignment horizontal="distributed" vertical="center" indent="1"/>
    </xf>
    <xf numFmtId="0" fontId="35" fillId="0" borderId="32" xfId="1" applyFont="1" applyFill="1" applyBorder="1" applyAlignment="1" applyProtection="1">
      <alignment horizontal="left" vertical="center"/>
    </xf>
    <xf numFmtId="0" fontId="36" fillId="0" borderId="32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</cellXfs>
  <cellStyles count="6">
    <cellStyle name="パーセント 2" xfId="3"/>
    <cellStyle name="桁区切り 2" xfId="4"/>
    <cellStyle name="桁区切り 3" xfId="5"/>
    <cellStyle name="標準" xfId="0" builtinId="0"/>
    <cellStyle name="標準 2" xfId="1"/>
    <cellStyle name="標準 3" xfId="2"/>
  </cellStyles>
  <dxfs count="101">
    <dxf>
      <fill>
        <patternFill>
          <bgColor rgb="FF969696"/>
        </patternFill>
      </fill>
    </dxf>
    <dxf>
      <fill>
        <patternFill>
          <bgColor rgb="FF969696"/>
        </patternFill>
      </fill>
    </dxf>
    <dxf>
      <numFmt numFmtId="0" formatCode="General"/>
      <fill>
        <patternFill>
          <bgColor rgb="FF969696"/>
        </patternFill>
      </fill>
    </dxf>
    <dxf>
      <fill>
        <patternFill>
          <fgColor auto="1"/>
          <bgColor rgb="FFFF99FF"/>
        </patternFill>
      </fill>
    </dxf>
    <dxf>
      <font>
        <color theme="0"/>
      </font>
      <fill>
        <patternFill>
          <bgColor rgb="FFFF66FF"/>
        </patternFill>
      </fill>
    </dxf>
    <dxf>
      <font>
        <color rgb="FFFF0000"/>
      </font>
      <fill>
        <patternFill patternType="lightGray">
          <fgColor rgb="FFFF0000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66FF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CCEC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CCEC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CCEC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CCEC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CCEC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CCEC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CCEC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66FF"/>
        </patternFill>
      </fill>
    </dxf>
    <dxf>
      <font>
        <color theme="0"/>
      </font>
      <fill>
        <patternFill>
          <bgColor rgb="FFFF66FF"/>
        </patternFill>
      </fill>
    </dxf>
    <dxf>
      <font>
        <color theme="0"/>
      </font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969696"/>
        </patternFill>
      </fill>
    </dxf>
    <dxf>
      <fill>
        <patternFill patternType="solid">
          <bgColor rgb="FFCCECFF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CCECFF"/>
        </patternFill>
      </fill>
    </dxf>
    <dxf>
      <fill>
        <patternFill patternType="solid">
          <bgColor rgb="FFCCECFF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CCE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969696"/>
      <color rgb="FFFF99FF"/>
      <color rgb="FFFF99CC"/>
      <color rgb="FFFF66FF"/>
      <color rgb="FFFFFFFF"/>
      <color rgb="FF000000"/>
      <color rgb="FFFFEF9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466725</xdr:colOff>
      <xdr:row>5</xdr:row>
      <xdr:rowOff>57150</xdr:rowOff>
    </xdr:from>
    <xdr:to>
      <xdr:col>38</xdr:col>
      <xdr:colOff>504824</xdr:colOff>
      <xdr:row>11</xdr:row>
      <xdr:rowOff>142875</xdr:rowOff>
    </xdr:to>
    <xdr:sp macro="" textlink="">
      <xdr:nvSpPr>
        <xdr:cNvPr id="2" name="四角形吹き出し 1"/>
        <xdr:cNvSpPr/>
      </xdr:nvSpPr>
      <xdr:spPr>
        <a:xfrm>
          <a:off x="9191625" y="1352550"/>
          <a:ext cx="3467099" cy="1162050"/>
        </a:xfrm>
        <a:prstGeom prst="wedgeRectCallout">
          <a:avLst>
            <a:gd name="adj1" fmla="val -61415"/>
            <a:gd name="adj2" fmla="val -15318"/>
          </a:avLst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 u="none">
              <a:solidFill>
                <a:sysClr val="windowText" lastClr="000000"/>
              </a:solidFill>
            </a:rPr>
            <a:t>発注者は</a:t>
          </a:r>
          <a:r>
            <a:rPr kumimoji="1" lang="ja-JP" altLang="en-US" sz="1400" b="1">
              <a:solidFill>
                <a:srgbClr val="0070C0"/>
              </a:solidFill>
            </a:rPr>
            <a:t>青色のセルを記入</a:t>
          </a:r>
          <a:r>
            <a:rPr kumimoji="1" lang="ja-JP" altLang="en-US" sz="1400" b="1">
              <a:solidFill>
                <a:sysClr val="windowText" lastClr="000000"/>
              </a:solidFill>
            </a:rPr>
            <a:t>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dbl" baseline="0">
              <a:solidFill>
                <a:sysClr val="windowText" lastClr="000000"/>
              </a:solidFill>
            </a:rPr>
            <a:t>入札参加者は</a:t>
          </a:r>
          <a:r>
            <a:rPr kumimoji="1" lang="ja-JP" altLang="en-US" sz="1400" b="1" u="none">
              <a:solidFill>
                <a:srgbClr val="FF0000"/>
              </a:solidFill>
            </a:rPr>
            <a:t>クリーム色のセルを記入</a:t>
          </a:r>
          <a:r>
            <a:rPr kumimoji="1" lang="ja-JP" altLang="en-US" sz="1400" b="1" u="none">
              <a:solidFill>
                <a:sysClr val="windowText" lastClr="000000"/>
              </a:solidFill>
            </a:rPr>
            <a:t>してください。</a:t>
          </a:r>
          <a:endParaRPr kumimoji="1" lang="en-US" altLang="ja-JP" sz="14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809625</xdr:colOff>
      <xdr:row>6</xdr:row>
      <xdr:rowOff>38100</xdr:rowOff>
    </xdr:from>
    <xdr:to>
      <xdr:col>24</xdr:col>
      <xdr:colOff>28575</xdr:colOff>
      <xdr:row>8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8724900" y="1524000"/>
          <a:ext cx="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該当欄の</a:t>
          </a:r>
          <a:endParaRPr kumimoji="1" lang="en-US" altLang="ja-JP" sz="1100"/>
        </a:p>
        <a:p>
          <a:pPr algn="l"/>
          <a:r>
            <a:rPr kumimoji="1" lang="ja-JP" altLang="en-US" sz="1100"/>
            <a:t>プルダウン用↓</a:t>
          </a:r>
        </a:p>
      </xdr:txBody>
    </xdr:sp>
    <xdr:clientData/>
  </xdr:twoCellAnchor>
  <xdr:twoCellAnchor>
    <xdr:from>
      <xdr:col>23</xdr:col>
      <xdr:colOff>485776</xdr:colOff>
      <xdr:row>20</xdr:row>
      <xdr:rowOff>28575</xdr:rowOff>
    </xdr:from>
    <xdr:to>
      <xdr:col>24</xdr:col>
      <xdr:colOff>828676</xdr:colOff>
      <xdr:row>23</xdr:row>
      <xdr:rowOff>266699</xdr:rowOff>
    </xdr:to>
    <xdr:sp macro="" textlink="">
      <xdr:nvSpPr>
        <xdr:cNvPr id="4" name="テキスト ボックス 3"/>
        <xdr:cNvSpPr txBox="1"/>
      </xdr:nvSpPr>
      <xdr:spPr>
        <a:xfrm>
          <a:off x="8724900" y="4533900"/>
          <a:ext cx="0" cy="533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セル入力禁止</a:t>
          </a:r>
          <a:endParaRPr kumimoji="1" lang="en-US" altLang="ja-JP" sz="1100"/>
        </a:p>
        <a:p>
          <a:pPr algn="ctr"/>
          <a:r>
            <a:rPr kumimoji="1" lang="ja-JP" altLang="en-US" sz="1100"/>
            <a:t>自己採点集計用↓</a:t>
          </a:r>
        </a:p>
      </xdr:txBody>
    </xdr:sp>
    <xdr:clientData/>
  </xdr:twoCellAnchor>
  <xdr:twoCellAnchor>
    <xdr:from>
      <xdr:col>25</xdr:col>
      <xdr:colOff>276225</xdr:colOff>
      <xdr:row>15</xdr:row>
      <xdr:rowOff>133351</xdr:rowOff>
    </xdr:from>
    <xdr:to>
      <xdr:col>29</xdr:col>
      <xdr:colOff>114300</xdr:colOff>
      <xdr:row>23</xdr:row>
      <xdr:rowOff>257176</xdr:rowOff>
    </xdr:to>
    <xdr:sp macro="" textlink="">
      <xdr:nvSpPr>
        <xdr:cNvPr id="5" name="テキスト ボックス 4"/>
        <xdr:cNvSpPr txBox="1"/>
      </xdr:nvSpPr>
      <xdr:spPr>
        <a:xfrm>
          <a:off x="8724900" y="3457576"/>
          <a:ext cx="0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/>
            <a:t>↓　自己採点プルダウン用データ</a:t>
          </a:r>
          <a:endParaRPr kumimoji="1" lang="en-US" altLang="ja-JP" sz="1100" b="1"/>
        </a:p>
        <a:p>
          <a:pPr algn="l"/>
          <a:r>
            <a:rPr kumimoji="1" lang="en-US" altLang="ja-JP" sz="1100"/>
            <a:t>IF</a:t>
          </a:r>
          <a:r>
            <a:rPr kumimoji="1" lang="ja-JP" altLang="en-US" sz="1100"/>
            <a:t>式で</a:t>
          </a:r>
          <a:r>
            <a:rPr kumimoji="1" lang="en-US" altLang="ja-JP" sz="1100" u="dbl"/>
            <a:t>P</a:t>
          </a:r>
          <a:r>
            <a:rPr kumimoji="1" lang="ja-JP" altLang="en-US" sz="1100" u="dbl"/>
            <a:t>欄</a:t>
          </a:r>
          <a:r>
            <a:rPr kumimoji="1" lang="ja-JP" altLang="en-US" sz="1100" u="none"/>
            <a:t>が</a:t>
          </a:r>
          <a:r>
            <a:rPr kumimoji="1" lang="ja-JP" altLang="en-US" sz="1100" u="sng"/>
            <a:t>○の場合は得点</a:t>
          </a:r>
          <a:r>
            <a:rPr kumimoji="1" lang="ja-JP" altLang="en-US" sz="1100"/>
            <a:t>、</a:t>
          </a:r>
          <a:r>
            <a:rPr kumimoji="1" lang="ja-JP" altLang="en-US" sz="1100" u="sng"/>
            <a:t>空欄の場合は注意喚起</a:t>
          </a:r>
          <a:r>
            <a:rPr kumimoji="1" lang="ja-JP" altLang="en-US" sz="1100"/>
            <a:t>する内容を表示させています。このことで評価項目の採否に応じて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自己採点欄</a:t>
          </a:r>
          <a:r>
            <a:rPr kumimoji="1" lang="ja-JP" altLang="en-US" sz="1100"/>
            <a:t>をプルダウンで選択することを可能にしています。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33</xdr:col>
      <xdr:colOff>428625</xdr:colOff>
      <xdr:row>65</xdr:row>
      <xdr:rowOff>85725</xdr:rowOff>
    </xdr:from>
    <xdr:to>
      <xdr:col>38</xdr:col>
      <xdr:colOff>466724</xdr:colOff>
      <xdr:row>72</xdr:row>
      <xdr:rowOff>38100</xdr:rowOff>
    </xdr:to>
    <xdr:sp macro="" textlink="">
      <xdr:nvSpPr>
        <xdr:cNvPr id="7" name="四角形吹き出し 6"/>
        <xdr:cNvSpPr/>
      </xdr:nvSpPr>
      <xdr:spPr>
        <a:xfrm>
          <a:off x="9153525" y="10753725"/>
          <a:ext cx="3467099" cy="1076325"/>
        </a:xfrm>
        <a:prstGeom prst="wedgeRectCallout">
          <a:avLst>
            <a:gd name="adj1" fmla="val -61415"/>
            <a:gd name="adj2" fmla="val -15318"/>
          </a:avLst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 u="none">
              <a:solidFill>
                <a:sysClr val="windowText" lastClr="000000"/>
              </a:solidFill>
            </a:rPr>
            <a:t>シ（ア）、シ（イ）の提出様式の箇所は、プルダウンリストになっており、それぞれ、シ（ア）又はシ（ア）割、シ（イ）又はシ（イ）割のどちらかを</a:t>
          </a:r>
          <a:r>
            <a:rPr kumimoji="1" lang="ja-JP" altLang="en-US" sz="1400" b="1" u="none">
              <a:solidFill>
                <a:srgbClr val="FF0000"/>
              </a:solidFill>
            </a:rPr>
            <a:t>発注者</a:t>
          </a:r>
          <a:r>
            <a:rPr kumimoji="1" lang="ja-JP" altLang="en-US" sz="1400" b="1" u="none">
              <a:solidFill>
                <a:schemeClr val="tx1"/>
              </a:solidFill>
            </a:rPr>
            <a:t>が選択しておくこと</a:t>
          </a:r>
          <a:r>
            <a:rPr kumimoji="1" lang="ja-JP" altLang="en-US" sz="1400" b="1">
              <a:solidFill>
                <a:sysClr val="windowText" lastClr="000000"/>
              </a:solidFill>
            </a:rPr>
            <a:t>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 u="none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82"/>
  <sheetViews>
    <sheetView showGridLines="0" view="pageBreakPreview" zoomScaleNormal="100" zoomScaleSheetLayoutView="100" workbookViewId="0">
      <selection activeCell="L12" sqref="L12:U12"/>
    </sheetView>
  </sheetViews>
  <sheetFormatPr defaultRowHeight="13.5"/>
  <cols>
    <col min="1" max="1" width="2.625" style="4" customWidth="1"/>
    <col min="2" max="2" width="3.5" style="52" customWidth="1"/>
    <col min="3" max="3" width="4.625" style="52" customWidth="1"/>
    <col min="4" max="4" width="5.5" style="52" customWidth="1"/>
    <col min="5" max="8" width="4.625" style="52" customWidth="1"/>
    <col min="9" max="9" width="3.375" style="52" customWidth="1"/>
    <col min="10" max="13" width="4.625" style="52" customWidth="1"/>
    <col min="14" max="14" width="7.125" style="52" customWidth="1"/>
    <col min="15" max="15" width="14.625" style="52" customWidth="1"/>
    <col min="16" max="16" width="4.625" style="53" customWidth="1"/>
    <col min="17" max="17" width="4.625" style="52" customWidth="1"/>
    <col min="18" max="18" width="6" style="52" customWidth="1"/>
    <col min="19" max="19" width="4.625" style="53" customWidth="1"/>
    <col min="20" max="20" width="6" style="53" customWidth="1"/>
    <col min="21" max="21" width="8.625" style="54" customWidth="1"/>
    <col min="22" max="22" width="1.625" style="4" customWidth="1"/>
    <col min="23" max="23" width="10.875" style="4" hidden="1" customWidth="1"/>
    <col min="24" max="24" width="19.25" style="4" hidden="1" customWidth="1"/>
    <col min="25" max="25" width="11.375" style="4" hidden="1" customWidth="1"/>
    <col min="26" max="30" width="9" style="4" hidden="1" customWidth="1"/>
    <col min="31" max="31" width="9" style="21" hidden="1" customWidth="1"/>
    <col min="32" max="33" width="9" style="4" hidden="1" customWidth="1"/>
    <col min="34" max="16384" width="9" style="4"/>
  </cols>
  <sheetData>
    <row r="1" spans="1:24" ht="41.25" customHeight="1" thickBot="1">
      <c r="A1" s="1"/>
      <c r="B1" s="2"/>
      <c r="C1" s="2"/>
      <c r="D1" s="2"/>
      <c r="E1" s="115" t="str">
        <f>IF(AND(B3="",B4="",E6=""),"","注意！未入力があります。")</f>
        <v>注意！未入力があります。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 t="s">
        <v>67</v>
      </c>
      <c r="Q1" s="116"/>
      <c r="R1" s="116"/>
      <c r="S1" s="117"/>
      <c r="T1" s="117"/>
      <c r="U1" s="3"/>
      <c r="V1" s="1"/>
    </row>
    <row r="2" spans="1:24" ht="17.25" customHeight="1" thickTop="1">
      <c r="A2" s="1"/>
      <c r="B2" s="2"/>
      <c r="C2" s="2"/>
      <c r="D2" s="2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8" t="s">
        <v>99</v>
      </c>
      <c r="Q2" s="119"/>
      <c r="R2" s="119"/>
      <c r="S2" s="119"/>
      <c r="T2" s="120"/>
      <c r="U2" s="3"/>
      <c r="V2" s="1"/>
    </row>
    <row r="3" spans="1:24" ht="15" customHeight="1">
      <c r="A3" s="1"/>
      <c r="B3" s="5" t="str">
        <f>IF(COUNTBLANK(U25:U70)=46,"","「自己採点」欄を入力。（実績なしの場合は０点を入力）")</f>
        <v>「自己採点」欄を入力。（実績なしの場合は０点を入力）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4"/>
      <c r="P3" s="121"/>
      <c r="Q3" s="122"/>
      <c r="R3" s="122"/>
      <c r="S3" s="122"/>
      <c r="T3" s="123"/>
      <c r="U3" s="3"/>
      <c r="V3" s="1"/>
    </row>
    <row r="4" spans="1:24" ht="13.5" customHeight="1">
      <c r="A4" s="1"/>
      <c r="B4" s="8" t="str">
        <f>IF(OR(L12="",L13="",L14="",L15="",L16=""),"（入札参加者）の欄を記入してください。","")</f>
        <v>（入札参加者）の欄を記入してください。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121"/>
      <c r="Q4" s="122"/>
      <c r="R4" s="122"/>
      <c r="S4" s="122"/>
      <c r="T4" s="123"/>
      <c r="U4" s="3"/>
      <c r="V4" s="1"/>
    </row>
    <row r="5" spans="1:24" ht="15" customHeight="1" thickBot="1">
      <c r="A5" s="1"/>
      <c r="B5" s="8"/>
      <c r="C5" s="6"/>
      <c r="D5" s="6"/>
      <c r="E5" s="6"/>
      <c r="F5" s="6"/>
      <c r="G5" s="6"/>
      <c r="H5" s="6"/>
      <c r="I5" s="9"/>
      <c r="J5" s="6"/>
      <c r="K5" s="6"/>
      <c r="L5" s="6"/>
      <c r="M5" s="6"/>
      <c r="N5" s="127" t="s">
        <v>115</v>
      </c>
      <c r="O5" s="128"/>
      <c r="P5" s="124"/>
      <c r="Q5" s="125"/>
      <c r="R5" s="125"/>
      <c r="S5" s="125"/>
      <c r="T5" s="126"/>
      <c r="U5" s="3"/>
      <c r="V5" s="1"/>
    </row>
    <row r="6" spans="1:24" ht="15" customHeight="1" thickTop="1">
      <c r="A6" s="1"/>
      <c r="B6" s="129" t="str">
        <f>IF(ROWS(U24:U71)=48,"","行を削除するなど、様式を改変しない。")</f>
        <v/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 t="s">
        <v>74</v>
      </c>
      <c r="Q6" s="130"/>
      <c r="R6" s="130"/>
      <c r="S6" s="130"/>
      <c r="T6" s="130"/>
      <c r="U6" s="10"/>
      <c r="V6" s="1"/>
    </row>
    <row r="7" spans="1:24" ht="13.5" customHeight="1">
      <c r="A7" s="1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68"/>
      <c r="Q7" s="10"/>
      <c r="R7" s="10"/>
      <c r="S7" s="10"/>
      <c r="T7" s="10"/>
      <c r="U7" s="10"/>
      <c r="V7" s="1"/>
    </row>
    <row r="8" spans="1:24" ht="13.5" customHeight="1">
      <c r="A8" s="1"/>
      <c r="B8" s="108" t="s">
        <v>0</v>
      </c>
      <c r="C8" s="10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9" t="s">
        <v>100</v>
      </c>
      <c r="Q8" s="109"/>
      <c r="R8" s="109"/>
      <c r="S8" s="109"/>
      <c r="T8" s="109"/>
      <c r="U8" s="11"/>
      <c r="V8" s="1"/>
    </row>
    <row r="9" spans="1:24" ht="14.25" customHeight="1" thickBot="1">
      <c r="A9" s="1"/>
      <c r="B9" s="110" t="s">
        <v>117</v>
      </c>
      <c r="C9" s="110"/>
      <c r="D9" s="110"/>
      <c r="E9" s="110"/>
      <c r="F9" s="110"/>
      <c r="G9" s="110"/>
      <c r="H9" s="110"/>
      <c r="I9" s="111"/>
      <c r="J9" s="2"/>
      <c r="K9" s="2"/>
      <c r="L9" s="2"/>
      <c r="M9" s="2"/>
      <c r="N9" s="2"/>
      <c r="O9" s="2"/>
      <c r="P9" s="68" t="s">
        <v>72</v>
      </c>
      <c r="Q9" s="2"/>
      <c r="R9" s="2"/>
      <c r="S9" s="90"/>
      <c r="T9" s="90"/>
      <c r="U9" s="12"/>
      <c r="V9" s="1"/>
      <c r="X9" s="13"/>
    </row>
    <row r="10" spans="1:24" ht="14.25" customHeight="1" thickTop="1">
      <c r="A10" s="1"/>
      <c r="B10" s="2"/>
      <c r="C10" s="112"/>
      <c r="D10" s="112"/>
      <c r="E10" s="112"/>
      <c r="F10" s="112"/>
      <c r="G10" s="112"/>
      <c r="H10" s="112"/>
      <c r="I10" s="112"/>
      <c r="J10" s="2"/>
      <c r="K10" s="2"/>
      <c r="L10" s="2"/>
      <c r="M10" s="2"/>
      <c r="N10" s="2"/>
      <c r="O10" s="2"/>
      <c r="P10" s="90"/>
      <c r="Q10" s="90"/>
      <c r="R10" s="90"/>
      <c r="S10" s="90"/>
      <c r="T10" s="90"/>
      <c r="U10" s="90"/>
      <c r="V10" s="1"/>
      <c r="X10" s="14" t="s">
        <v>101</v>
      </c>
    </row>
    <row r="11" spans="1:24" ht="14.25" customHeight="1" thickBot="1">
      <c r="A11" s="1"/>
      <c r="B11" s="2"/>
      <c r="C11" s="2"/>
      <c r="D11" s="2"/>
      <c r="E11" s="2"/>
      <c r="F11" s="2"/>
      <c r="G11" s="2"/>
      <c r="H11" s="2"/>
      <c r="I11" s="2"/>
      <c r="J11" s="108" t="s">
        <v>1</v>
      </c>
      <c r="K11" s="108"/>
      <c r="L11" s="108"/>
      <c r="M11" s="2"/>
      <c r="N11" s="2"/>
      <c r="O11" s="2"/>
      <c r="P11" s="15"/>
      <c r="Q11" s="2"/>
      <c r="R11" s="2"/>
      <c r="S11" s="90"/>
      <c r="T11" s="90"/>
      <c r="U11" s="12"/>
      <c r="V11" s="1"/>
      <c r="X11" s="16"/>
    </row>
    <row r="12" spans="1:24" ht="18.75" customHeight="1" thickTop="1">
      <c r="A12" s="1"/>
      <c r="B12" s="1"/>
      <c r="C12" s="1"/>
      <c r="D12" s="1"/>
      <c r="E12" s="1"/>
      <c r="F12" s="1"/>
      <c r="G12" s="1"/>
      <c r="H12" s="1"/>
      <c r="I12" s="1"/>
      <c r="J12" s="113" t="s">
        <v>2</v>
      </c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"/>
    </row>
    <row r="13" spans="1:24" ht="18.75" customHeight="1">
      <c r="A13" s="1"/>
      <c r="B13" s="1"/>
      <c r="C13" s="1"/>
      <c r="D13" s="1"/>
      <c r="E13" s="1"/>
      <c r="F13" s="1"/>
      <c r="G13" s="1"/>
      <c r="H13" s="1"/>
      <c r="I13" s="1"/>
      <c r="J13" s="136" t="s">
        <v>3</v>
      </c>
      <c r="K13" s="136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"/>
    </row>
    <row r="14" spans="1:24" ht="18.75" customHeight="1">
      <c r="A14" s="1"/>
      <c r="B14" s="1"/>
      <c r="C14" s="1"/>
      <c r="D14" s="1"/>
      <c r="E14" s="1"/>
      <c r="F14" s="1"/>
      <c r="G14" s="1"/>
      <c r="H14" s="1"/>
      <c r="I14" s="1"/>
      <c r="J14" s="113" t="s">
        <v>4</v>
      </c>
      <c r="K14" s="113"/>
      <c r="L14" s="137"/>
      <c r="M14" s="137"/>
      <c r="N14" s="137"/>
      <c r="O14" s="137"/>
      <c r="P14" s="137"/>
      <c r="Q14" s="137"/>
      <c r="R14" s="137"/>
      <c r="S14" s="138" t="s">
        <v>5</v>
      </c>
      <c r="T14" s="139"/>
      <c r="U14" s="17"/>
      <c r="V14" s="1"/>
    </row>
    <row r="15" spans="1:24" ht="18.75" customHeight="1">
      <c r="A15" s="1"/>
      <c r="B15" s="1"/>
      <c r="C15" s="1"/>
      <c r="D15" s="1"/>
      <c r="E15" s="1"/>
      <c r="F15" s="1"/>
      <c r="G15" s="1"/>
      <c r="H15" s="1"/>
      <c r="I15" s="1"/>
      <c r="J15" s="140" t="s">
        <v>6</v>
      </c>
      <c r="K15" s="140"/>
      <c r="L15" s="141"/>
      <c r="M15" s="141"/>
      <c r="N15" s="141"/>
      <c r="O15" s="141"/>
      <c r="P15" s="141"/>
      <c r="Q15" s="141"/>
      <c r="R15" s="141"/>
      <c r="S15" s="142" t="s">
        <v>7</v>
      </c>
      <c r="T15" s="142"/>
      <c r="U15" s="142"/>
      <c r="V15" s="142"/>
    </row>
    <row r="16" spans="1:24" ht="18.75" customHeight="1">
      <c r="A16" s="1"/>
      <c r="B16" s="1"/>
      <c r="C16" s="1"/>
      <c r="D16" s="1"/>
      <c r="E16" s="1"/>
      <c r="F16" s="1"/>
      <c r="G16" s="1"/>
      <c r="H16" s="1"/>
      <c r="I16" s="1"/>
      <c r="J16" s="113" t="s">
        <v>8</v>
      </c>
      <c r="K16" s="113"/>
      <c r="L16" s="131"/>
      <c r="M16" s="131"/>
      <c r="N16" s="131"/>
      <c r="O16" s="131"/>
      <c r="P16" s="18"/>
      <c r="Q16" s="18"/>
      <c r="R16" s="18"/>
      <c r="S16" s="88"/>
      <c r="T16" s="89"/>
      <c r="U16" s="17"/>
      <c r="V16" s="1"/>
    </row>
    <row r="17" spans="1:33" ht="18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9"/>
      <c r="N17" s="19"/>
      <c r="O17" s="19"/>
      <c r="P17" s="19"/>
      <c r="Q17" s="19"/>
      <c r="R17" s="20"/>
      <c r="S17" s="20"/>
      <c r="T17" s="20"/>
      <c r="U17" s="20"/>
      <c r="V17" s="20"/>
    </row>
    <row r="18" spans="1:33" ht="29.25" customHeight="1">
      <c r="A18" s="1"/>
      <c r="B18" s="132" t="s">
        <v>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"/>
    </row>
    <row r="19" spans="1:33">
      <c r="A19" s="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"/>
    </row>
    <row r="20" spans="1:33" ht="13.5" customHeight="1">
      <c r="A20" s="1"/>
      <c r="B20" s="1"/>
      <c r="C20" s="134" t="s">
        <v>10</v>
      </c>
      <c r="D20" s="134"/>
      <c r="E20" s="135" t="s">
        <v>118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2"/>
      <c r="V20" s="1"/>
    </row>
    <row r="21" spans="1:33" ht="3" customHeight="1">
      <c r="A21" s="1"/>
      <c r="B21" s="1"/>
      <c r="C21" s="87"/>
      <c r="D21" s="8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12"/>
      <c r="V21" s="1"/>
    </row>
    <row r="22" spans="1:33" ht="13.5" customHeight="1">
      <c r="A22" s="1"/>
      <c r="B22" s="1"/>
      <c r="C22" s="134" t="s">
        <v>11</v>
      </c>
      <c r="D22" s="134"/>
      <c r="E22" s="135" t="s">
        <v>119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2"/>
      <c r="V22" s="1"/>
    </row>
    <row r="23" spans="1:33" ht="6.7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43"/>
      <c r="Q23" s="143"/>
      <c r="R23" s="143"/>
      <c r="S23" s="143"/>
      <c r="T23" s="90"/>
      <c r="U23" s="12"/>
      <c r="V23" s="1"/>
    </row>
    <row r="24" spans="1:33" ht="23.25" thickBot="1">
      <c r="A24" s="1"/>
      <c r="B24" s="144" t="s">
        <v>12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81" t="s">
        <v>13</v>
      </c>
      <c r="Q24" s="81" t="s">
        <v>14</v>
      </c>
      <c r="R24" s="24" t="s">
        <v>15</v>
      </c>
      <c r="S24" s="147" t="s">
        <v>16</v>
      </c>
      <c r="T24" s="147"/>
      <c r="U24" s="12"/>
      <c r="V24" s="1"/>
      <c r="Y24" s="25"/>
    </row>
    <row r="25" spans="1:33" s="1" customFormat="1" ht="13.5" customHeight="1" thickTop="1">
      <c r="B25" s="148" t="s">
        <v>102</v>
      </c>
      <c r="C25" s="149"/>
      <c r="D25" s="152" t="s">
        <v>17</v>
      </c>
      <c r="E25" s="152"/>
      <c r="F25" s="152"/>
      <c r="G25" s="152"/>
      <c r="H25" s="153"/>
      <c r="I25" s="55" t="s">
        <v>87</v>
      </c>
      <c r="J25" s="156" t="s">
        <v>18</v>
      </c>
      <c r="K25" s="156"/>
      <c r="L25" s="156"/>
      <c r="M25" s="156"/>
      <c r="N25" s="156"/>
      <c r="O25" s="157"/>
      <c r="P25" s="71" t="s">
        <v>120</v>
      </c>
      <c r="Q25" s="71">
        <f>IF(P25="○",2,"－")</f>
        <v>2</v>
      </c>
      <c r="R25" s="72" t="str">
        <f>IF(P25="","－","")</f>
        <v/>
      </c>
      <c r="S25" s="144" t="str">
        <f>IF(P25="○","様式ア(ア)","－")</f>
        <v>様式ア(ア)</v>
      </c>
      <c r="T25" s="146"/>
      <c r="U25" s="26" t="str">
        <f>IF(AND(P25="○",R25=""),"←入力",IF(OR(AND(P25="○",R25&gt;=0),AND(P25="",R25="－")),"","←入力不要"))</f>
        <v>←入力</v>
      </c>
      <c r="Y25" s="56" t="str">
        <f t="shared" ref="Y25:Y70" si="0">IF(P25="○",R25,"")</f>
        <v/>
      </c>
      <c r="Z25" s="57">
        <f>IF(P25="○",2,"未選択項目")</f>
        <v>2</v>
      </c>
      <c r="AA25" s="58">
        <f>IF(P25="○",1.5,"入力しない")</f>
        <v>1.5</v>
      </c>
      <c r="AB25" s="58">
        <f>IF(P25="○",1,"－")</f>
        <v>1</v>
      </c>
      <c r="AC25" s="58">
        <f>IF(P25="○",0,"－")</f>
        <v>0</v>
      </c>
      <c r="AD25" s="59" t="str">
        <f>IF(P25="○","","－")</f>
        <v/>
      </c>
      <c r="AE25" s="60"/>
    </row>
    <row r="26" spans="1:33" s="1" customFormat="1">
      <c r="B26" s="150"/>
      <c r="C26" s="151"/>
      <c r="D26" s="154"/>
      <c r="E26" s="154"/>
      <c r="F26" s="154"/>
      <c r="G26" s="154"/>
      <c r="H26" s="155"/>
      <c r="I26" s="85" t="s">
        <v>88</v>
      </c>
      <c r="J26" s="154" t="s">
        <v>19</v>
      </c>
      <c r="K26" s="154"/>
      <c r="L26" s="154"/>
      <c r="M26" s="154"/>
      <c r="N26" s="154"/>
      <c r="O26" s="155"/>
      <c r="P26" s="71"/>
      <c r="Q26" s="81" t="str">
        <f>IF(P26="○",1,"－")</f>
        <v>－</v>
      </c>
      <c r="R26" s="31" t="str">
        <f t="shared" ref="R26" si="1">IF(P26="","－","")</f>
        <v>－</v>
      </c>
      <c r="S26" s="147" t="str">
        <f>IF(P26="○","様式ア(イ)","－")</f>
        <v>－</v>
      </c>
      <c r="T26" s="147"/>
      <c r="U26" s="26" t="str">
        <f t="shared" ref="U26:U30" si="2">IF(AND(P26="○",R26=""),"←入力",IF(OR(AND(P26="○",R26&gt;=0),AND(P26="",R26="－")),"","←入力不要"))</f>
        <v/>
      </c>
      <c r="Y26" s="61" t="str">
        <f t="shared" si="0"/>
        <v/>
      </c>
      <c r="Z26" s="62" t="str">
        <f>IF(P26="○",1,"未選択項目")</f>
        <v>未選択項目</v>
      </c>
      <c r="AA26" s="63" t="str">
        <f>IF(P26="○",0,"入力しない")</f>
        <v>入力しない</v>
      </c>
      <c r="AB26" s="63" t="str">
        <f>IF(P26="○","","－")</f>
        <v>－</v>
      </c>
      <c r="AC26" s="63"/>
      <c r="AD26" s="64"/>
      <c r="AE26" s="60"/>
      <c r="AG26" s="1" t="str">
        <f t="shared" ref="AG26:AG33" si="3">IF(P26="○",R26,"")</f>
        <v/>
      </c>
    </row>
    <row r="27" spans="1:33" s="1" customFormat="1">
      <c r="B27" s="158" t="s">
        <v>89</v>
      </c>
      <c r="C27" s="159"/>
      <c r="D27" s="162" t="s">
        <v>20</v>
      </c>
      <c r="E27" s="162"/>
      <c r="F27" s="162"/>
      <c r="G27" s="162"/>
      <c r="H27" s="163"/>
      <c r="I27" s="84" t="s">
        <v>87</v>
      </c>
      <c r="J27" s="166" t="s">
        <v>71</v>
      </c>
      <c r="K27" s="167"/>
      <c r="L27" s="167"/>
      <c r="M27" s="167"/>
      <c r="N27" s="167"/>
      <c r="O27" s="168"/>
      <c r="P27" s="71" t="s">
        <v>120</v>
      </c>
      <c r="Q27" s="81">
        <f>IF(P27="○",1,"－")</f>
        <v>1</v>
      </c>
      <c r="R27" s="31" t="str">
        <f>IF(P27="","－","")</f>
        <v/>
      </c>
      <c r="S27" s="147" t="str">
        <f>IF(P27="○","様式イ(ア)","－")</f>
        <v>様式イ(ア)</v>
      </c>
      <c r="T27" s="147"/>
      <c r="U27" s="26" t="str">
        <f>IF(AND(P27="○",R27=""),"←入力",IF(OR(AND(P27="○",R27&gt;=0),AND(P27="",R27="－")),"","←入力不要"))</f>
        <v>←入力</v>
      </c>
      <c r="Y27" s="61" t="str">
        <f t="shared" si="0"/>
        <v/>
      </c>
      <c r="Z27" s="62">
        <f>IF(P27="○",1,"未選択項目")</f>
        <v>1</v>
      </c>
      <c r="AA27" s="63">
        <f>IF(P27="○",0.5,"入力しない")</f>
        <v>0.5</v>
      </c>
      <c r="AB27" s="63">
        <f>IF(P27="○",0,"－")</f>
        <v>0</v>
      </c>
      <c r="AC27" s="63" t="str">
        <f>IF(P27="○","","－")</f>
        <v/>
      </c>
      <c r="AD27" s="64"/>
      <c r="AE27" s="60"/>
      <c r="AG27" s="1" t="str">
        <f t="shared" si="3"/>
        <v/>
      </c>
    </row>
    <row r="28" spans="1:33" s="1" customFormat="1">
      <c r="B28" s="160"/>
      <c r="C28" s="161"/>
      <c r="D28" s="152"/>
      <c r="E28" s="152"/>
      <c r="F28" s="152"/>
      <c r="G28" s="152"/>
      <c r="H28" s="153"/>
      <c r="I28" s="34" t="s">
        <v>88</v>
      </c>
      <c r="J28" s="169" t="s">
        <v>21</v>
      </c>
      <c r="K28" s="170"/>
      <c r="L28" s="170"/>
      <c r="M28" s="170"/>
      <c r="N28" s="170"/>
      <c r="O28" s="171"/>
      <c r="P28" s="71" t="s">
        <v>120</v>
      </c>
      <c r="Q28" s="81">
        <f>IF(P28="○",1,"－")</f>
        <v>1</v>
      </c>
      <c r="R28" s="31" t="str">
        <f>IF(P28="","－","")</f>
        <v/>
      </c>
      <c r="S28" s="147" t="str">
        <f>IF(P28="○","様式イ(イ)","－")</f>
        <v>様式イ(イ)</v>
      </c>
      <c r="T28" s="147"/>
      <c r="U28" s="26" t="str">
        <f t="shared" si="2"/>
        <v>←入力</v>
      </c>
      <c r="Y28" s="61" t="str">
        <f t="shared" si="0"/>
        <v/>
      </c>
      <c r="Z28" s="62">
        <f>IF(P28="○",1,"未選択項目")</f>
        <v>1</v>
      </c>
      <c r="AA28" s="63">
        <f>IF(P28="○",0.5,"入力しない")</f>
        <v>0.5</v>
      </c>
      <c r="AB28" s="63">
        <f>IF(P28="○",0,"－")</f>
        <v>0</v>
      </c>
      <c r="AC28" s="63" t="str">
        <f>IF(P28="○","","－")</f>
        <v/>
      </c>
      <c r="AD28" s="64"/>
      <c r="AE28" s="60"/>
      <c r="AG28" s="1" t="str">
        <f t="shared" si="3"/>
        <v/>
      </c>
    </row>
    <row r="29" spans="1:33" s="1" customFormat="1">
      <c r="B29" s="158" t="s">
        <v>90</v>
      </c>
      <c r="C29" s="159"/>
      <c r="D29" s="162" t="s">
        <v>23</v>
      </c>
      <c r="E29" s="162"/>
      <c r="F29" s="162"/>
      <c r="G29" s="162"/>
      <c r="H29" s="163"/>
      <c r="I29" s="32" t="s">
        <v>87</v>
      </c>
      <c r="J29" s="156" t="s">
        <v>18</v>
      </c>
      <c r="K29" s="156"/>
      <c r="L29" s="156"/>
      <c r="M29" s="156"/>
      <c r="N29" s="156"/>
      <c r="O29" s="157"/>
      <c r="P29" s="71" t="s">
        <v>120</v>
      </c>
      <c r="Q29" s="81">
        <f>IF(P29="○",2,"－")</f>
        <v>2</v>
      </c>
      <c r="R29" s="31" t="str">
        <f>IF(P29="","－","")</f>
        <v/>
      </c>
      <c r="S29" s="147" t="str">
        <f>IF(P29="○","様式ウ(ア)","－")</f>
        <v>様式ウ(ア)</v>
      </c>
      <c r="T29" s="147"/>
      <c r="U29" s="26" t="str">
        <f t="shared" si="2"/>
        <v>←入力</v>
      </c>
      <c r="Y29" s="61" t="str">
        <f t="shared" si="0"/>
        <v/>
      </c>
      <c r="Z29" s="62">
        <f>IF(P29="○",2,"未選択項目")</f>
        <v>2</v>
      </c>
      <c r="AA29" s="63">
        <f>IF(P29="○",1.5,"入力しない")</f>
        <v>1.5</v>
      </c>
      <c r="AB29" s="63">
        <f>IF(P29="○",1,"－")</f>
        <v>1</v>
      </c>
      <c r="AC29" s="63">
        <f>IF(P29="○",0,"－")</f>
        <v>0</v>
      </c>
      <c r="AD29" s="63" t="str">
        <f>IF(P29="○","","－")</f>
        <v/>
      </c>
      <c r="AE29" s="60"/>
      <c r="AG29" s="1" t="str">
        <f t="shared" si="3"/>
        <v/>
      </c>
    </row>
    <row r="30" spans="1:33" s="1" customFormat="1" ht="13.5" customHeight="1">
      <c r="B30" s="160"/>
      <c r="C30" s="161"/>
      <c r="D30" s="152"/>
      <c r="E30" s="152"/>
      <c r="F30" s="152"/>
      <c r="G30" s="152"/>
      <c r="H30" s="153"/>
      <c r="I30" s="33" t="s">
        <v>88</v>
      </c>
      <c r="J30" s="164" t="s">
        <v>24</v>
      </c>
      <c r="K30" s="164"/>
      <c r="L30" s="164"/>
      <c r="M30" s="164"/>
      <c r="N30" s="164"/>
      <c r="O30" s="165"/>
      <c r="P30" s="71"/>
      <c r="Q30" s="81" t="str">
        <f>IF(P30="○",1,"－")</f>
        <v>－</v>
      </c>
      <c r="R30" s="31" t="str">
        <f>IF(P30="","－","")</f>
        <v>－</v>
      </c>
      <c r="S30" s="147" t="str">
        <f>IF(P30="○","様式ウ(イ)","－")</f>
        <v>－</v>
      </c>
      <c r="T30" s="147"/>
      <c r="U30" s="26" t="str">
        <f t="shared" si="2"/>
        <v/>
      </c>
      <c r="Y30" s="61" t="str">
        <f t="shared" si="0"/>
        <v/>
      </c>
      <c r="Z30" s="62" t="str">
        <f>IF(P30="○",1,"未選択項目")</f>
        <v>未選択項目</v>
      </c>
      <c r="AA30" s="63" t="str">
        <f>IF(P30="○",0,"入力しない")</f>
        <v>入力しない</v>
      </c>
      <c r="AB30" s="63" t="str">
        <f>IF(P30="○","","－")</f>
        <v>－</v>
      </c>
      <c r="AC30" s="63"/>
      <c r="AD30" s="64"/>
      <c r="AE30" s="60"/>
      <c r="AG30" s="1" t="str">
        <f t="shared" si="3"/>
        <v/>
      </c>
    </row>
    <row r="31" spans="1:33" s="1" customFormat="1" ht="13.5" hidden="1" customHeight="1">
      <c r="B31" s="73"/>
      <c r="C31" s="172" t="s">
        <v>103</v>
      </c>
      <c r="D31" s="174" t="s">
        <v>69</v>
      </c>
      <c r="E31" s="175"/>
      <c r="F31" s="175"/>
      <c r="G31" s="175"/>
      <c r="H31" s="176"/>
      <c r="I31" s="32" t="s">
        <v>87</v>
      </c>
      <c r="J31" s="156" t="s">
        <v>25</v>
      </c>
      <c r="K31" s="156"/>
      <c r="L31" s="156"/>
      <c r="M31" s="156"/>
      <c r="N31" s="156"/>
      <c r="O31" s="157"/>
      <c r="P31" s="71"/>
      <c r="Q31" s="81" t="str">
        <f>IF(P31="○",5,"－")</f>
        <v>－</v>
      </c>
      <c r="R31" s="69" t="s">
        <v>104</v>
      </c>
      <c r="S31" s="181" t="str">
        <f>IF(P31="○","様式エ(技術提案Aﾀｲﾌﾟ)","－")</f>
        <v>－</v>
      </c>
      <c r="T31" s="181"/>
      <c r="U31" s="26"/>
      <c r="Y31" s="61" t="str">
        <f>IF(P31="○",R31,"")</f>
        <v/>
      </c>
      <c r="Z31" s="62"/>
      <c r="AA31" s="63"/>
      <c r="AB31" s="63"/>
      <c r="AC31" s="63"/>
      <c r="AD31" s="64"/>
      <c r="AE31" s="60"/>
      <c r="AG31" s="1" t="str">
        <f t="shared" si="3"/>
        <v/>
      </c>
    </row>
    <row r="32" spans="1:33" s="1" customFormat="1" ht="13.5" hidden="1" customHeight="1">
      <c r="B32" s="73"/>
      <c r="C32" s="172"/>
      <c r="D32" s="177"/>
      <c r="E32" s="177"/>
      <c r="F32" s="177"/>
      <c r="G32" s="177"/>
      <c r="H32" s="178"/>
      <c r="I32" s="33" t="s">
        <v>88</v>
      </c>
      <c r="J32" s="164" t="s">
        <v>26</v>
      </c>
      <c r="K32" s="164"/>
      <c r="L32" s="164"/>
      <c r="M32" s="164"/>
      <c r="N32" s="164"/>
      <c r="O32" s="165"/>
      <c r="P32" s="71"/>
      <c r="Q32" s="81" t="str">
        <f>IF(P32="○",5,"－")</f>
        <v>－</v>
      </c>
      <c r="R32" s="69" t="s">
        <v>27</v>
      </c>
      <c r="S32" s="181" t="str">
        <f>IF(P32="○","様式エ(技術提案Aﾀｲﾌﾟ)","－")</f>
        <v>－</v>
      </c>
      <c r="T32" s="181"/>
      <c r="U32" s="26"/>
      <c r="Y32" s="61" t="str">
        <f t="shared" si="0"/>
        <v/>
      </c>
      <c r="Z32" s="62"/>
      <c r="AA32" s="63"/>
      <c r="AB32" s="63"/>
      <c r="AC32" s="63"/>
      <c r="AD32" s="64"/>
      <c r="AE32" s="60"/>
      <c r="AG32" s="1" t="str">
        <f t="shared" si="3"/>
        <v/>
      </c>
    </row>
    <row r="33" spans="1:33" s="1" customFormat="1" ht="13.5" hidden="1" customHeight="1">
      <c r="B33" s="73"/>
      <c r="C33" s="172"/>
      <c r="D33" s="177"/>
      <c r="E33" s="177"/>
      <c r="F33" s="177"/>
      <c r="G33" s="177"/>
      <c r="H33" s="178"/>
      <c r="I33" s="33" t="s">
        <v>91</v>
      </c>
      <c r="J33" s="164" t="s">
        <v>28</v>
      </c>
      <c r="K33" s="164"/>
      <c r="L33" s="164"/>
      <c r="M33" s="164"/>
      <c r="N33" s="164"/>
      <c r="O33" s="165"/>
      <c r="P33" s="71"/>
      <c r="Q33" s="81" t="str">
        <f>IF(P33="○",5,"－")</f>
        <v>－</v>
      </c>
      <c r="R33" s="69" t="s">
        <v>27</v>
      </c>
      <c r="S33" s="181" t="str">
        <f>IF(P33="○","様式エ(技術提案Aﾀｲﾌﾟ)","－")</f>
        <v>－</v>
      </c>
      <c r="T33" s="181"/>
      <c r="U33" s="26"/>
      <c r="Y33" s="61" t="str">
        <f t="shared" si="0"/>
        <v/>
      </c>
      <c r="Z33" s="62"/>
      <c r="AA33" s="63"/>
      <c r="AB33" s="63"/>
      <c r="AC33" s="63"/>
      <c r="AD33" s="64"/>
      <c r="AE33" s="60"/>
      <c r="AG33" s="1" t="str">
        <f t="shared" si="3"/>
        <v/>
      </c>
    </row>
    <row r="34" spans="1:33" s="1" customFormat="1" ht="13.5" hidden="1" customHeight="1">
      <c r="B34" s="73"/>
      <c r="C34" s="173"/>
      <c r="D34" s="179"/>
      <c r="E34" s="179"/>
      <c r="F34" s="179"/>
      <c r="G34" s="179"/>
      <c r="H34" s="180"/>
      <c r="I34" s="34" t="s">
        <v>92</v>
      </c>
      <c r="J34" s="182" t="s">
        <v>29</v>
      </c>
      <c r="K34" s="182"/>
      <c r="L34" s="182"/>
      <c r="M34" s="182"/>
      <c r="N34" s="182"/>
      <c r="O34" s="183"/>
      <c r="P34" s="71"/>
      <c r="Q34" s="81" t="str">
        <f>IF(P34="○",5,"－")</f>
        <v>－</v>
      </c>
      <c r="R34" s="69" t="s">
        <v>27</v>
      </c>
      <c r="S34" s="181" t="str">
        <f>IF(P34="○","様式エ(技術提案Aﾀｲﾌﾟ)","－")</f>
        <v>－</v>
      </c>
      <c r="T34" s="181"/>
      <c r="U34" s="26"/>
      <c r="Y34" s="61" t="str">
        <f t="shared" si="0"/>
        <v/>
      </c>
      <c r="Z34" s="62"/>
      <c r="AA34" s="63"/>
      <c r="AB34" s="63"/>
      <c r="AC34" s="63"/>
      <c r="AD34" s="64"/>
      <c r="AE34" s="60"/>
    </row>
    <row r="35" spans="1:33" s="1" customFormat="1" ht="13.5" hidden="1" customHeight="1">
      <c r="B35" s="73"/>
      <c r="C35" s="148" t="s">
        <v>93</v>
      </c>
      <c r="D35" s="184" t="s">
        <v>70</v>
      </c>
      <c r="E35" s="185"/>
      <c r="F35" s="185"/>
      <c r="G35" s="185"/>
      <c r="H35" s="186"/>
      <c r="I35" s="32" t="s">
        <v>87</v>
      </c>
      <c r="J35" s="156" t="s">
        <v>30</v>
      </c>
      <c r="K35" s="156"/>
      <c r="L35" s="156"/>
      <c r="M35" s="156"/>
      <c r="N35" s="156"/>
      <c r="O35" s="157"/>
      <c r="P35" s="71"/>
      <c r="Q35" s="81" t="str">
        <f>IF(P35="○",6,"－")</f>
        <v>－</v>
      </c>
      <c r="R35" s="69" t="s">
        <v>27</v>
      </c>
      <c r="S35" s="181" t="str">
        <f>IF(P35="○","様式オ(技術提案Bﾀｲﾌﾟ)","－")</f>
        <v>－</v>
      </c>
      <c r="T35" s="181"/>
      <c r="U35" s="26"/>
      <c r="Y35" s="61" t="str">
        <f t="shared" si="0"/>
        <v/>
      </c>
      <c r="Z35" s="62"/>
      <c r="AA35" s="63"/>
      <c r="AB35" s="63"/>
      <c r="AC35" s="63"/>
      <c r="AD35" s="64"/>
      <c r="AE35" s="60"/>
    </row>
    <row r="36" spans="1:33" s="1" customFormat="1" ht="13.5" hidden="1" customHeight="1">
      <c r="B36" s="73"/>
      <c r="C36" s="172"/>
      <c r="D36" s="187"/>
      <c r="E36" s="187"/>
      <c r="F36" s="187"/>
      <c r="G36" s="187"/>
      <c r="H36" s="188"/>
      <c r="I36" s="35" t="s">
        <v>88</v>
      </c>
      <c r="J36" s="189" t="s">
        <v>31</v>
      </c>
      <c r="K36" s="189"/>
      <c r="L36" s="189"/>
      <c r="M36" s="189"/>
      <c r="N36" s="189"/>
      <c r="O36" s="190"/>
      <c r="P36" s="71"/>
      <c r="Q36" s="86" t="str">
        <f>IF(P36="○",4,"－")</f>
        <v>－</v>
      </c>
      <c r="R36" s="69" t="s">
        <v>27</v>
      </c>
      <c r="S36" s="181" t="str">
        <f>IF(P36="○","様式オ(技術提案Bﾀｲﾌﾟ)","－")</f>
        <v>－</v>
      </c>
      <c r="T36" s="181"/>
      <c r="U36" s="26"/>
      <c r="Y36" s="61" t="str">
        <f t="shared" si="0"/>
        <v/>
      </c>
      <c r="Z36" s="62"/>
      <c r="AA36" s="63"/>
      <c r="AB36" s="63"/>
      <c r="AC36" s="63"/>
      <c r="AD36" s="64"/>
      <c r="AE36" s="60"/>
    </row>
    <row r="37" spans="1:33">
      <c r="A37" s="1"/>
      <c r="B37" s="211" t="s">
        <v>94</v>
      </c>
      <c r="C37" s="212"/>
      <c r="D37" s="166" t="s">
        <v>41</v>
      </c>
      <c r="E37" s="166"/>
      <c r="F37" s="166"/>
      <c r="G37" s="166"/>
      <c r="H37" s="215"/>
      <c r="I37" s="94" t="s">
        <v>95</v>
      </c>
      <c r="J37" s="207" t="s">
        <v>46</v>
      </c>
      <c r="K37" s="207"/>
      <c r="L37" s="207"/>
      <c r="M37" s="207"/>
      <c r="N37" s="207"/>
      <c r="O37" s="208"/>
      <c r="P37" s="71" t="s">
        <v>120</v>
      </c>
      <c r="Q37" s="81">
        <f t="shared" ref="Q37:Q44" si="4">IF(P37="○",-1,"－")</f>
        <v>-1</v>
      </c>
      <c r="R37" s="31" t="str">
        <f t="shared" ref="R37:R51" si="5">IF(P37="","－","")</f>
        <v/>
      </c>
      <c r="S37" s="147" t="str">
        <f>IF(P37="○","様式カ(ア)","－")</f>
        <v>様式カ(ア)</v>
      </c>
      <c r="T37" s="147"/>
      <c r="U37" s="26" t="str">
        <f t="shared" ref="U37:U44" si="6">IF(AND(P37="○",R37=""),"←入力",IF(OR(AND(P37="○",R37&lt;=0),AND(P37="",R37="－")),"","←入力不要"))</f>
        <v>←入力</v>
      </c>
      <c r="V37" s="1"/>
      <c r="Y37" s="28" t="str">
        <f t="shared" si="0"/>
        <v/>
      </c>
      <c r="Z37" s="29">
        <f t="shared" ref="Z37:Z44" si="7">IF(P37="○",0,"未選択項目")</f>
        <v>0</v>
      </c>
      <c r="AA37" s="13">
        <f t="shared" ref="AA37:AA44" si="8">IF(P37="○",-1,"入力しない")</f>
        <v>-1</v>
      </c>
      <c r="AB37" s="13" t="str">
        <f t="shared" ref="AB37:AB44" si="9">IF(P37="○","","－")</f>
        <v/>
      </c>
      <c r="AC37" s="13"/>
      <c r="AD37" s="30"/>
      <c r="AE37" s="27"/>
    </row>
    <row r="38" spans="1:33">
      <c r="A38" s="1"/>
      <c r="B38" s="213"/>
      <c r="C38" s="197"/>
      <c r="D38" s="216"/>
      <c r="E38" s="216"/>
      <c r="F38" s="216"/>
      <c r="G38" s="216"/>
      <c r="H38" s="217"/>
      <c r="I38" s="95" t="s">
        <v>105</v>
      </c>
      <c r="J38" s="96" t="s">
        <v>44</v>
      </c>
      <c r="K38" s="96"/>
      <c r="L38" s="96"/>
      <c r="M38" s="96"/>
      <c r="N38" s="96"/>
      <c r="O38" s="97"/>
      <c r="P38" s="71" t="s">
        <v>120</v>
      </c>
      <c r="Q38" s="81">
        <f t="shared" si="4"/>
        <v>-1</v>
      </c>
      <c r="R38" s="31" t="str">
        <f t="shared" si="5"/>
        <v/>
      </c>
      <c r="S38" s="147" t="str">
        <f>IF(P38="○","様式カ(イ)","－")</f>
        <v>様式カ(イ)</v>
      </c>
      <c r="T38" s="147"/>
      <c r="U38" s="26" t="str">
        <f t="shared" si="6"/>
        <v>←入力</v>
      </c>
      <c r="V38" s="1"/>
      <c r="Y38" s="28" t="str">
        <f t="shared" si="0"/>
        <v/>
      </c>
      <c r="Z38" s="29">
        <f t="shared" si="7"/>
        <v>0</v>
      </c>
      <c r="AA38" s="13">
        <f t="shared" si="8"/>
        <v>-1</v>
      </c>
      <c r="AB38" s="13" t="str">
        <f t="shared" si="9"/>
        <v/>
      </c>
      <c r="AC38" s="13"/>
      <c r="AD38" s="30"/>
      <c r="AE38" s="27"/>
    </row>
    <row r="39" spans="1:33">
      <c r="A39" s="1"/>
      <c r="B39" s="213"/>
      <c r="C39" s="197"/>
      <c r="D39" s="216"/>
      <c r="E39" s="216"/>
      <c r="F39" s="216"/>
      <c r="G39" s="216"/>
      <c r="H39" s="217"/>
      <c r="I39" s="95" t="s">
        <v>96</v>
      </c>
      <c r="J39" s="96" t="s">
        <v>43</v>
      </c>
      <c r="K39" s="96"/>
      <c r="L39" s="96"/>
      <c r="M39" s="96"/>
      <c r="N39" s="96"/>
      <c r="O39" s="97"/>
      <c r="P39" s="71" t="s">
        <v>120</v>
      </c>
      <c r="Q39" s="81">
        <f t="shared" si="4"/>
        <v>-1</v>
      </c>
      <c r="R39" s="31" t="str">
        <f t="shared" si="5"/>
        <v/>
      </c>
      <c r="S39" s="147" t="str">
        <f>IF(P39="○","様式カ(ウ)","－")</f>
        <v>様式カ(ウ)</v>
      </c>
      <c r="T39" s="147"/>
      <c r="U39" s="26" t="str">
        <f t="shared" si="6"/>
        <v>←入力</v>
      </c>
      <c r="V39" s="1"/>
      <c r="Y39" s="28" t="str">
        <f t="shared" si="0"/>
        <v/>
      </c>
      <c r="Z39" s="29">
        <f t="shared" si="7"/>
        <v>0</v>
      </c>
      <c r="AA39" s="13">
        <f t="shared" si="8"/>
        <v>-1</v>
      </c>
      <c r="AB39" s="13" t="str">
        <f t="shared" si="9"/>
        <v/>
      </c>
      <c r="AC39" s="13"/>
      <c r="AD39" s="30"/>
      <c r="AE39" s="27"/>
    </row>
    <row r="40" spans="1:33">
      <c r="A40" s="1"/>
      <c r="B40" s="213"/>
      <c r="C40" s="197"/>
      <c r="D40" s="216"/>
      <c r="E40" s="216"/>
      <c r="F40" s="216"/>
      <c r="G40" s="216"/>
      <c r="H40" s="217"/>
      <c r="I40" s="95" t="s">
        <v>82</v>
      </c>
      <c r="J40" s="96" t="s">
        <v>42</v>
      </c>
      <c r="K40" s="96"/>
      <c r="L40" s="96"/>
      <c r="M40" s="96"/>
      <c r="N40" s="96"/>
      <c r="O40" s="97"/>
      <c r="P40" s="71" t="s">
        <v>120</v>
      </c>
      <c r="Q40" s="81">
        <f t="shared" si="4"/>
        <v>-1</v>
      </c>
      <c r="R40" s="31" t="str">
        <f t="shared" si="5"/>
        <v/>
      </c>
      <c r="S40" s="147" t="str">
        <f>IF(P40="○","様式カ(エ)","－")</f>
        <v>様式カ(エ)</v>
      </c>
      <c r="T40" s="147"/>
      <c r="U40" s="26" t="str">
        <f t="shared" si="6"/>
        <v>←入力</v>
      </c>
      <c r="V40" s="1"/>
      <c r="Y40" s="28" t="str">
        <f t="shared" si="0"/>
        <v/>
      </c>
      <c r="Z40" s="29">
        <f t="shared" si="7"/>
        <v>0</v>
      </c>
      <c r="AA40" s="13">
        <f t="shared" si="8"/>
        <v>-1</v>
      </c>
      <c r="AB40" s="13" t="str">
        <f t="shared" si="9"/>
        <v/>
      </c>
      <c r="AC40" s="13"/>
      <c r="AD40" s="30"/>
      <c r="AE40" s="27"/>
    </row>
    <row r="41" spans="1:33">
      <c r="A41" s="1"/>
      <c r="B41" s="213"/>
      <c r="C41" s="197"/>
      <c r="D41" s="216"/>
      <c r="E41" s="216"/>
      <c r="F41" s="216"/>
      <c r="G41" s="216"/>
      <c r="H41" s="217"/>
      <c r="I41" s="98" t="s">
        <v>97</v>
      </c>
      <c r="J41" s="99" t="s">
        <v>47</v>
      </c>
      <c r="K41" s="96"/>
      <c r="L41" s="96"/>
      <c r="M41" s="96"/>
      <c r="N41" s="96"/>
      <c r="O41" s="97"/>
      <c r="P41" s="71" t="s">
        <v>120</v>
      </c>
      <c r="Q41" s="81">
        <f t="shared" si="4"/>
        <v>-1</v>
      </c>
      <c r="R41" s="31" t="str">
        <f t="shared" si="5"/>
        <v/>
      </c>
      <c r="S41" s="147" t="str">
        <f>IF(P41="○","様式カ(オ)","－")</f>
        <v>様式カ(オ)</v>
      </c>
      <c r="T41" s="147"/>
      <c r="U41" s="26" t="str">
        <f t="shared" si="6"/>
        <v>←入力</v>
      </c>
      <c r="V41" s="1"/>
      <c r="Y41" s="28" t="str">
        <f t="shared" si="0"/>
        <v/>
      </c>
      <c r="Z41" s="29">
        <f t="shared" si="7"/>
        <v>0</v>
      </c>
      <c r="AA41" s="13">
        <f t="shared" si="8"/>
        <v>-1</v>
      </c>
      <c r="AB41" s="13" t="str">
        <f t="shared" si="9"/>
        <v/>
      </c>
      <c r="AC41" s="13"/>
      <c r="AD41" s="30"/>
      <c r="AE41" s="27"/>
    </row>
    <row r="42" spans="1:33">
      <c r="A42" s="1"/>
      <c r="B42" s="213"/>
      <c r="C42" s="197"/>
      <c r="D42" s="216"/>
      <c r="E42" s="216"/>
      <c r="F42" s="216"/>
      <c r="G42" s="216"/>
      <c r="H42" s="217"/>
      <c r="I42" s="95" t="s">
        <v>83</v>
      </c>
      <c r="J42" s="96" t="s">
        <v>45</v>
      </c>
      <c r="K42" s="96"/>
      <c r="L42" s="96"/>
      <c r="M42" s="96"/>
      <c r="N42" s="96"/>
      <c r="O42" s="97"/>
      <c r="P42" s="71" t="s">
        <v>120</v>
      </c>
      <c r="Q42" s="81">
        <f t="shared" si="4"/>
        <v>-1</v>
      </c>
      <c r="R42" s="31" t="str">
        <f t="shared" si="5"/>
        <v/>
      </c>
      <c r="S42" s="147" t="str">
        <f>IF(P42="○","様式カ(カ)","－")</f>
        <v>様式カ(カ)</v>
      </c>
      <c r="T42" s="147"/>
      <c r="U42" s="26" t="str">
        <f t="shared" si="6"/>
        <v>←入力</v>
      </c>
      <c r="V42" s="1"/>
      <c r="Y42" s="28" t="str">
        <f t="shared" si="0"/>
        <v/>
      </c>
      <c r="Z42" s="29">
        <f t="shared" si="7"/>
        <v>0</v>
      </c>
      <c r="AA42" s="13">
        <f t="shared" si="8"/>
        <v>-1</v>
      </c>
      <c r="AB42" s="13" t="str">
        <f t="shared" si="9"/>
        <v/>
      </c>
      <c r="AC42" s="13"/>
      <c r="AD42" s="30"/>
      <c r="AE42" s="27"/>
    </row>
    <row r="43" spans="1:33">
      <c r="A43" s="1"/>
      <c r="B43" s="213"/>
      <c r="C43" s="197"/>
      <c r="D43" s="216"/>
      <c r="E43" s="216"/>
      <c r="F43" s="216"/>
      <c r="G43" s="216"/>
      <c r="H43" s="217"/>
      <c r="I43" s="98" t="s">
        <v>98</v>
      </c>
      <c r="J43" s="99" t="s">
        <v>78</v>
      </c>
      <c r="K43" s="99"/>
      <c r="L43" s="99"/>
      <c r="M43" s="99"/>
      <c r="N43" s="99"/>
      <c r="O43" s="100"/>
      <c r="P43" s="71" t="s">
        <v>120</v>
      </c>
      <c r="Q43" s="81">
        <f t="shared" si="4"/>
        <v>-1</v>
      </c>
      <c r="R43" s="31" t="str">
        <f t="shared" si="5"/>
        <v/>
      </c>
      <c r="S43" s="147" t="str">
        <f>IF(P43="○","様式カ(キ)","－")</f>
        <v>様式カ(キ)</v>
      </c>
      <c r="T43" s="147"/>
      <c r="U43" s="26" t="str">
        <f t="shared" si="6"/>
        <v>←入力</v>
      </c>
      <c r="V43" s="1"/>
      <c r="Y43" s="28" t="str">
        <f t="shared" si="0"/>
        <v/>
      </c>
      <c r="Z43" s="29">
        <f t="shared" si="7"/>
        <v>0</v>
      </c>
      <c r="AA43" s="13">
        <f t="shared" si="8"/>
        <v>-1</v>
      </c>
      <c r="AB43" s="13" t="str">
        <f t="shared" si="9"/>
        <v/>
      </c>
      <c r="AC43" s="13"/>
      <c r="AD43" s="30"/>
      <c r="AE43" s="27"/>
    </row>
    <row r="44" spans="1:33">
      <c r="A44" s="1"/>
      <c r="B44" s="214"/>
      <c r="C44" s="199"/>
      <c r="D44" s="218"/>
      <c r="E44" s="218"/>
      <c r="F44" s="218"/>
      <c r="G44" s="218"/>
      <c r="H44" s="219"/>
      <c r="I44" s="101" t="s">
        <v>106</v>
      </c>
      <c r="J44" s="102" t="s">
        <v>54</v>
      </c>
      <c r="K44" s="102"/>
      <c r="L44" s="102"/>
      <c r="M44" s="102"/>
      <c r="N44" s="102"/>
      <c r="O44" s="103"/>
      <c r="P44" s="71" t="s">
        <v>120</v>
      </c>
      <c r="Q44" s="81">
        <f t="shared" si="4"/>
        <v>-1</v>
      </c>
      <c r="R44" s="31" t="str">
        <f t="shared" si="5"/>
        <v/>
      </c>
      <c r="S44" s="147" t="str">
        <f>IF(P44="○","様式カ(ク)","－")</f>
        <v>様式カ(ク)</v>
      </c>
      <c r="T44" s="147"/>
      <c r="U44" s="26" t="str">
        <f t="shared" si="6"/>
        <v>←入力</v>
      </c>
      <c r="V44" s="1"/>
      <c r="Y44" s="28" t="str">
        <f t="shared" si="0"/>
        <v/>
      </c>
      <c r="Z44" s="29">
        <f t="shared" si="7"/>
        <v>0</v>
      </c>
      <c r="AA44" s="13">
        <f t="shared" si="8"/>
        <v>-1</v>
      </c>
      <c r="AB44" s="13" t="str">
        <f t="shared" si="9"/>
        <v/>
      </c>
      <c r="AC44" s="13"/>
      <c r="AD44" s="30"/>
      <c r="AE44" s="27"/>
    </row>
    <row r="45" spans="1:33" s="1" customFormat="1" ht="13.5" customHeight="1">
      <c r="B45" s="195" t="s">
        <v>84</v>
      </c>
      <c r="C45" s="196"/>
      <c r="D45" s="162" t="s">
        <v>17</v>
      </c>
      <c r="E45" s="201"/>
      <c r="F45" s="201"/>
      <c r="G45" s="201"/>
      <c r="H45" s="202"/>
      <c r="I45" s="91" t="s">
        <v>87</v>
      </c>
      <c r="J45" s="207" t="s">
        <v>55</v>
      </c>
      <c r="K45" s="207"/>
      <c r="L45" s="207"/>
      <c r="M45" s="207"/>
      <c r="N45" s="207"/>
      <c r="O45" s="208"/>
      <c r="P45" s="71"/>
      <c r="Q45" s="81" t="str">
        <f>IF(P45="○",3,"－")</f>
        <v>－</v>
      </c>
      <c r="R45" s="31" t="str">
        <f t="shared" si="5"/>
        <v>－</v>
      </c>
      <c r="S45" s="147" t="str">
        <f>IF(P45="○","様式キ(ア)","－")</f>
        <v>－</v>
      </c>
      <c r="T45" s="147"/>
      <c r="U45" s="26" t="str">
        <f t="shared" ref="U45:U51" si="10">IF(AND(P45="○",R45=""),"←入力",IF(OR(AND(P45="○",R45&gt;=0),AND(P45="",R45="－")),"","←入力不要"))</f>
        <v/>
      </c>
      <c r="W45" s="4"/>
      <c r="X45" s="4"/>
      <c r="Y45" s="28" t="str">
        <f t="shared" si="0"/>
        <v/>
      </c>
      <c r="Z45" s="29" t="str">
        <f>IF(P45="○",3,"未選択項目")</f>
        <v>未選択項目</v>
      </c>
      <c r="AA45" s="13" t="str">
        <f>IF(P45="○",2,"入力しない")</f>
        <v>入力しない</v>
      </c>
      <c r="AB45" s="13" t="str">
        <f>IF(P45="○",1,"－")</f>
        <v>－</v>
      </c>
      <c r="AC45" s="13" t="str">
        <f>IF(P45="○",0,"－")</f>
        <v>－</v>
      </c>
      <c r="AD45" s="30" t="str">
        <f>IF(P45="○","","－")</f>
        <v>－</v>
      </c>
      <c r="AE45" s="60"/>
    </row>
    <row r="46" spans="1:33" s="1" customFormat="1">
      <c r="B46" s="197"/>
      <c r="C46" s="198"/>
      <c r="D46" s="203"/>
      <c r="E46" s="203"/>
      <c r="F46" s="203"/>
      <c r="G46" s="203"/>
      <c r="H46" s="204"/>
      <c r="I46" s="92" t="s">
        <v>88</v>
      </c>
      <c r="J46" s="193" t="s">
        <v>56</v>
      </c>
      <c r="K46" s="193"/>
      <c r="L46" s="193"/>
      <c r="M46" s="193"/>
      <c r="N46" s="193"/>
      <c r="O46" s="194"/>
      <c r="P46" s="71"/>
      <c r="Q46" s="81" t="str">
        <f>IF(P46="○",1,"－")</f>
        <v>－</v>
      </c>
      <c r="R46" s="31" t="str">
        <f t="shared" si="5"/>
        <v>－</v>
      </c>
      <c r="S46" s="147" t="str">
        <f>IF(P46="○","様式キ(イ)","－")</f>
        <v>－</v>
      </c>
      <c r="T46" s="147"/>
      <c r="U46" s="26" t="str">
        <f t="shared" si="10"/>
        <v/>
      </c>
      <c r="Y46" s="61" t="str">
        <f t="shared" si="0"/>
        <v/>
      </c>
      <c r="Z46" s="62" t="str">
        <f>IF(P46="○",1,"未選択項目")</f>
        <v>未選択項目</v>
      </c>
      <c r="AA46" s="63" t="str">
        <f>IF(P46="○",0,"入力しない")</f>
        <v>入力しない</v>
      </c>
      <c r="AB46" s="63" t="str">
        <f>IF(P46="○","","－")</f>
        <v>－</v>
      </c>
      <c r="AC46" s="63"/>
      <c r="AD46" s="64"/>
      <c r="AE46" s="60"/>
    </row>
    <row r="47" spans="1:33" s="1" customFormat="1">
      <c r="B47" s="197"/>
      <c r="C47" s="198"/>
      <c r="D47" s="203"/>
      <c r="E47" s="203"/>
      <c r="F47" s="203"/>
      <c r="G47" s="203"/>
      <c r="H47" s="204"/>
      <c r="I47" s="92" t="s">
        <v>91</v>
      </c>
      <c r="J47" s="164" t="s">
        <v>32</v>
      </c>
      <c r="K47" s="164"/>
      <c r="L47" s="164"/>
      <c r="M47" s="164"/>
      <c r="N47" s="164"/>
      <c r="O47" s="165"/>
      <c r="P47" s="71" t="s">
        <v>120</v>
      </c>
      <c r="Q47" s="81">
        <f>IF(P47="○",1.5,"－")</f>
        <v>1.5</v>
      </c>
      <c r="R47" s="31" t="str">
        <f t="shared" si="5"/>
        <v/>
      </c>
      <c r="S47" s="147" t="str">
        <f>IF(P47="○","様式キ(ウ)","－")</f>
        <v>様式キ(ウ)</v>
      </c>
      <c r="T47" s="147"/>
      <c r="U47" s="26" t="str">
        <f t="shared" si="10"/>
        <v>←入力</v>
      </c>
      <c r="Y47" s="61" t="str">
        <f t="shared" si="0"/>
        <v/>
      </c>
      <c r="Z47" s="62">
        <f>IF(P47="○",1.5,"未選択項目")</f>
        <v>1.5</v>
      </c>
      <c r="AA47" s="63">
        <f>IF(P47="○",1,"入力しない")</f>
        <v>1</v>
      </c>
      <c r="AB47" s="63">
        <f>IF(P47="○",0,"－")</f>
        <v>0</v>
      </c>
      <c r="AC47" s="63" t="str">
        <f>IF(P47="○","","－")</f>
        <v/>
      </c>
      <c r="AD47" s="64"/>
      <c r="AE47" s="60"/>
    </row>
    <row r="48" spans="1:33" ht="13.5" hidden="1" customHeight="1">
      <c r="A48" s="1"/>
      <c r="B48" s="197"/>
      <c r="C48" s="198"/>
      <c r="D48" s="203"/>
      <c r="E48" s="203"/>
      <c r="F48" s="203"/>
      <c r="G48" s="203"/>
      <c r="H48" s="204"/>
      <c r="I48" s="92" t="s">
        <v>92</v>
      </c>
      <c r="J48" s="209" t="s">
        <v>58</v>
      </c>
      <c r="K48" s="209"/>
      <c r="L48" s="209"/>
      <c r="M48" s="209"/>
      <c r="N48" s="209"/>
      <c r="O48" s="210"/>
      <c r="P48" s="71"/>
      <c r="Q48" s="81" t="str">
        <f>IF(P48="○",3,"－")</f>
        <v>－</v>
      </c>
      <c r="R48" s="31" t="str">
        <f t="shared" si="5"/>
        <v>－</v>
      </c>
      <c r="S48" s="147" t="str">
        <f>IF(P48="○","様式キ(エ)","－")</f>
        <v>－</v>
      </c>
      <c r="T48" s="147"/>
      <c r="U48" s="26" t="str">
        <f t="shared" si="10"/>
        <v/>
      </c>
      <c r="V48" s="1"/>
      <c r="Y48" s="28" t="str">
        <f t="shared" si="0"/>
        <v/>
      </c>
      <c r="Z48" s="29" t="str">
        <f>IF(P48="○",3,"未選択項目")</f>
        <v>未選択項目</v>
      </c>
      <c r="AA48" s="13" t="str">
        <f>IF(P48="○",1.5,"入力しない")</f>
        <v>入力しない</v>
      </c>
      <c r="AB48" s="13" t="str">
        <f>IF(P48="○",0,"－")</f>
        <v>－</v>
      </c>
      <c r="AC48" s="13" t="str">
        <f>IF(P48="○","","－")</f>
        <v>－</v>
      </c>
      <c r="AD48" s="30"/>
      <c r="AE48" s="27"/>
    </row>
    <row r="49" spans="1:31">
      <c r="A49" s="1"/>
      <c r="B49" s="197"/>
      <c r="C49" s="198"/>
      <c r="D49" s="203"/>
      <c r="E49" s="203"/>
      <c r="F49" s="203"/>
      <c r="G49" s="203"/>
      <c r="H49" s="204"/>
      <c r="I49" s="93" t="s">
        <v>97</v>
      </c>
      <c r="J49" s="191" t="s">
        <v>57</v>
      </c>
      <c r="K49" s="191"/>
      <c r="L49" s="191"/>
      <c r="M49" s="191"/>
      <c r="N49" s="191"/>
      <c r="O49" s="192"/>
      <c r="P49" s="71"/>
      <c r="Q49" s="81" t="str">
        <f>IF(P49="○",1,"－")</f>
        <v>－</v>
      </c>
      <c r="R49" s="31" t="str">
        <f t="shared" si="5"/>
        <v>－</v>
      </c>
      <c r="S49" s="147" t="str">
        <f>IF(P49="○","様式キ(オ)","－")</f>
        <v>－</v>
      </c>
      <c r="T49" s="147"/>
      <c r="U49" s="26" t="str">
        <f t="shared" si="10"/>
        <v/>
      </c>
      <c r="V49" s="1"/>
      <c r="Y49" s="28" t="str">
        <f t="shared" si="0"/>
        <v/>
      </c>
      <c r="Z49" s="29" t="str">
        <f>IF(P49="○",1,"未選択項目")</f>
        <v>未選択項目</v>
      </c>
      <c r="AA49" s="13" t="str">
        <f>IF(P49="○",0,"入力しない")</f>
        <v>入力しない</v>
      </c>
      <c r="AB49" s="67" t="str">
        <f>IF(P49="○","","－")</f>
        <v>－</v>
      </c>
      <c r="AC49" s="13"/>
      <c r="AD49" s="30" t="str">
        <f>IF(P49="○","","－")</f>
        <v>－</v>
      </c>
      <c r="AE49" s="27"/>
    </row>
    <row r="50" spans="1:31">
      <c r="A50" s="1"/>
      <c r="B50" s="197"/>
      <c r="C50" s="198"/>
      <c r="D50" s="203"/>
      <c r="E50" s="203"/>
      <c r="F50" s="203"/>
      <c r="G50" s="203"/>
      <c r="H50" s="204"/>
      <c r="I50" s="92" t="s">
        <v>83</v>
      </c>
      <c r="J50" s="193" t="s">
        <v>59</v>
      </c>
      <c r="K50" s="193"/>
      <c r="L50" s="193"/>
      <c r="M50" s="193"/>
      <c r="N50" s="193"/>
      <c r="O50" s="194"/>
      <c r="P50" s="71"/>
      <c r="Q50" s="81" t="str">
        <f>IF(P50="○",0.5,"－")</f>
        <v>－</v>
      </c>
      <c r="R50" s="31" t="str">
        <f t="shared" si="5"/>
        <v>－</v>
      </c>
      <c r="S50" s="147" t="str">
        <f>IF(P50="○","様式キ(カ)","－")</f>
        <v>－</v>
      </c>
      <c r="T50" s="147"/>
      <c r="U50" s="26" t="str">
        <f t="shared" si="10"/>
        <v/>
      </c>
      <c r="V50" s="1"/>
      <c r="Y50" s="28" t="str">
        <f t="shared" si="0"/>
        <v/>
      </c>
      <c r="Z50" s="29" t="str">
        <f>IF(P50="○",0.5,"未選択項目")</f>
        <v>未選択項目</v>
      </c>
      <c r="AA50" s="13" t="str">
        <f>IF(P50="○",0,"入力しない")</f>
        <v>入力しない</v>
      </c>
      <c r="AB50" s="13" t="str">
        <f>IF(P50="○","","－")</f>
        <v>－</v>
      </c>
      <c r="AC50" s="13" t="str">
        <f>IF(P50="○","","－")</f>
        <v>－</v>
      </c>
      <c r="AD50" s="30"/>
      <c r="AE50" s="27"/>
    </row>
    <row r="51" spans="1:31">
      <c r="A51" s="1"/>
      <c r="B51" s="199"/>
      <c r="C51" s="200"/>
      <c r="D51" s="205"/>
      <c r="E51" s="205"/>
      <c r="F51" s="205"/>
      <c r="G51" s="205"/>
      <c r="H51" s="206"/>
      <c r="I51" s="92" t="s">
        <v>98</v>
      </c>
      <c r="J51" s="193" t="s">
        <v>60</v>
      </c>
      <c r="K51" s="193"/>
      <c r="L51" s="193"/>
      <c r="M51" s="193"/>
      <c r="N51" s="193"/>
      <c r="O51" s="194"/>
      <c r="P51" s="71"/>
      <c r="Q51" s="81" t="str">
        <f>IF(P51="○",1,"－")</f>
        <v>－</v>
      </c>
      <c r="R51" s="31" t="str">
        <f t="shared" si="5"/>
        <v>－</v>
      </c>
      <c r="S51" s="147" t="str">
        <f>IF(P51="○","様式キ(キ)","－")</f>
        <v>－</v>
      </c>
      <c r="T51" s="147"/>
      <c r="U51" s="26" t="str">
        <f t="shared" si="10"/>
        <v/>
      </c>
      <c r="V51" s="1"/>
      <c r="Y51" s="28" t="str">
        <f t="shared" si="0"/>
        <v/>
      </c>
      <c r="Z51" s="29" t="str">
        <f>IF(P51="○",1,"未選択項目")</f>
        <v>未選択項目</v>
      </c>
      <c r="AA51" s="13" t="str">
        <f>IF(P51="○",0,"入力しない")</f>
        <v>入力しない</v>
      </c>
      <c r="AB51" s="13" t="str">
        <f>IF(P51="○","","－")</f>
        <v>－</v>
      </c>
      <c r="AC51" s="13" t="str">
        <f>IF(P51="○","","－")</f>
        <v>－</v>
      </c>
      <c r="AD51" s="30"/>
      <c r="AE51" s="27"/>
    </row>
    <row r="52" spans="1:31" s="1" customFormat="1">
      <c r="B52" s="195" t="s">
        <v>112</v>
      </c>
      <c r="C52" s="196"/>
      <c r="D52" s="162" t="s">
        <v>23</v>
      </c>
      <c r="E52" s="201"/>
      <c r="F52" s="201"/>
      <c r="G52" s="201"/>
      <c r="H52" s="202"/>
      <c r="I52" s="32" t="s">
        <v>87</v>
      </c>
      <c r="J52" s="156" t="s">
        <v>75</v>
      </c>
      <c r="K52" s="156"/>
      <c r="L52" s="156"/>
      <c r="M52" s="156"/>
      <c r="N52" s="156"/>
      <c r="O52" s="157"/>
      <c r="P52" s="71"/>
      <c r="Q52" s="81" t="str">
        <f>IF(P52="○",3,"－")</f>
        <v>－</v>
      </c>
      <c r="R52" s="65" t="s">
        <v>27</v>
      </c>
      <c r="S52" s="147" t="str">
        <f>IF(P52="○","不要","－")</f>
        <v>－</v>
      </c>
      <c r="T52" s="147"/>
      <c r="U52" s="26"/>
      <c r="Y52" s="61" t="str">
        <f t="shared" si="0"/>
        <v/>
      </c>
      <c r="Z52" s="62"/>
      <c r="AA52" s="63"/>
      <c r="AB52" s="63"/>
      <c r="AC52" s="63"/>
      <c r="AD52" s="64"/>
      <c r="AE52" s="60"/>
    </row>
    <row r="53" spans="1:31" s="1" customFormat="1">
      <c r="B53" s="197"/>
      <c r="C53" s="198"/>
      <c r="D53" s="203"/>
      <c r="E53" s="203"/>
      <c r="F53" s="203"/>
      <c r="G53" s="203"/>
      <c r="H53" s="204"/>
      <c r="I53" s="33" t="s">
        <v>88</v>
      </c>
      <c r="J53" s="164" t="s">
        <v>33</v>
      </c>
      <c r="K53" s="164"/>
      <c r="L53" s="164"/>
      <c r="M53" s="164"/>
      <c r="N53" s="164"/>
      <c r="O53" s="165"/>
      <c r="P53" s="71"/>
      <c r="Q53" s="81" t="str">
        <f>IF(P53="○",3,"－")</f>
        <v>－</v>
      </c>
      <c r="R53" s="65" t="s">
        <v>27</v>
      </c>
      <c r="S53" s="147" t="str">
        <f>IF(P53="○","不要","－")</f>
        <v>－</v>
      </c>
      <c r="T53" s="147"/>
      <c r="U53" s="26"/>
      <c r="Y53" s="61" t="str">
        <f t="shared" si="0"/>
        <v/>
      </c>
      <c r="Z53" s="62"/>
      <c r="AA53" s="63"/>
      <c r="AB53" s="63"/>
      <c r="AC53" s="63"/>
      <c r="AD53" s="64"/>
      <c r="AE53" s="60"/>
    </row>
    <row r="54" spans="1:31" s="1" customFormat="1">
      <c r="B54" s="197"/>
      <c r="C54" s="198"/>
      <c r="D54" s="203"/>
      <c r="E54" s="203"/>
      <c r="F54" s="203"/>
      <c r="G54" s="203"/>
      <c r="H54" s="204"/>
      <c r="I54" s="35" t="s">
        <v>91</v>
      </c>
      <c r="J54" s="189" t="s">
        <v>34</v>
      </c>
      <c r="K54" s="189"/>
      <c r="L54" s="189"/>
      <c r="M54" s="189"/>
      <c r="N54" s="189"/>
      <c r="O54" s="190"/>
      <c r="P54" s="71"/>
      <c r="Q54" s="81" t="str">
        <f>IF(P54="○",3,"－")</f>
        <v>－</v>
      </c>
      <c r="R54" s="65" t="s">
        <v>113</v>
      </c>
      <c r="S54" s="147" t="str">
        <f>IF(P54="○","不要","－")</f>
        <v>－</v>
      </c>
      <c r="T54" s="147"/>
      <c r="U54" s="26"/>
      <c r="Y54" s="61" t="str">
        <f t="shared" si="0"/>
        <v/>
      </c>
      <c r="Z54" s="62"/>
      <c r="AA54" s="63"/>
      <c r="AB54" s="63"/>
      <c r="AC54" s="63"/>
      <c r="AD54" s="64"/>
      <c r="AE54" s="60"/>
    </row>
    <row r="55" spans="1:31" s="1" customFormat="1">
      <c r="B55" s="197"/>
      <c r="C55" s="224"/>
      <c r="D55" s="225"/>
      <c r="E55" s="225"/>
      <c r="F55" s="225"/>
      <c r="G55" s="225"/>
      <c r="H55" s="204"/>
      <c r="I55" s="33" t="s">
        <v>92</v>
      </c>
      <c r="J55" s="164" t="s">
        <v>114</v>
      </c>
      <c r="K55" s="164"/>
      <c r="L55" s="164"/>
      <c r="M55" s="164"/>
      <c r="N55" s="164"/>
      <c r="O55" s="165"/>
      <c r="P55" s="71" t="s">
        <v>120</v>
      </c>
      <c r="Q55" s="81">
        <f>IF(P55="○",1,"－")</f>
        <v>1</v>
      </c>
      <c r="R55" s="31" t="str">
        <f t="shared" ref="R55:R70" si="11">IF(P55="","－","")</f>
        <v/>
      </c>
      <c r="S55" s="147" t="str">
        <f>IF(P55="○","様式ク(エ)","－")</f>
        <v>様式ク(エ)</v>
      </c>
      <c r="T55" s="147"/>
      <c r="U55" s="26" t="str">
        <f>IF(AND(P55="○",R55=""),"←入力",IF(OR(AND(P55="○",R55&gt;=0),AND(P55="",R55="－")),"","←入力不要"))</f>
        <v>←入力</v>
      </c>
      <c r="Y55" s="61" t="str">
        <f t="shared" si="0"/>
        <v/>
      </c>
      <c r="Z55" s="62">
        <f>IF(P55="○",1,"未選択項目")</f>
        <v>1</v>
      </c>
      <c r="AA55" s="63">
        <f>IF(P55="○",0,"入力しない")</f>
        <v>0</v>
      </c>
      <c r="AB55" s="63" t="str">
        <f>IF(P55="○","","－")</f>
        <v/>
      </c>
      <c r="AC55" s="63"/>
      <c r="AD55" s="64"/>
      <c r="AE55" s="60"/>
    </row>
    <row r="56" spans="1:31" s="1" customFormat="1">
      <c r="B56" s="197"/>
      <c r="C56" s="224"/>
      <c r="D56" s="225"/>
      <c r="E56" s="225"/>
      <c r="F56" s="225"/>
      <c r="G56" s="225"/>
      <c r="H56" s="204"/>
      <c r="I56" s="33" t="s">
        <v>97</v>
      </c>
      <c r="J56" s="164" t="s">
        <v>85</v>
      </c>
      <c r="K56" s="164"/>
      <c r="L56" s="164"/>
      <c r="M56" s="164"/>
      <c r="N56" s="164"/>
      <c r="O56" s="165"/>
      <c r="P56" s="71" t="s">
        <v>120</v>
      </c>
      <c r="Q56" s="81">
        <f>IF(P56="○",1,"－")</f>
        <v>1</v>
      </c>
      <c r="R56" s="31" t="str">
        <f t="shared" si="11"/>
        <v/>
      </c>
      <c r="S56" s="147" t="str">
        <f>IF(P56="○","様式ク(オ)","－")</f>
        <v>様式ク(オ)</v>
      </c>
      <c r="T56" s="147"/>
      <c r="U56" s="26" t="str">
        <f>IF(AND(P56="○",R56=""),"←入力",IF(OR(AND(P56="○",R56&gt;=0),AND(P56="",R56="－")),"","←入力不要"))</f>
        <v>←入力</v>
      </c>
      <c r="Y56" s="61" t="str">
        <f t="shared" si="0"/>
        <v/>
      </c>
      <c r="Z56" s="62">
        <f>IF(P56="○",1,"未選択項目")</f>
        <v>1</v>
      </c>
      <c r="AA56" s="63">
        <f>IF(P56="○",0,"入力しない")</f>
        <v>0</v>
      </c>
      <c r="AB56" s="63" t="str">
        <f>IF(P56="○","","－")</f>
        <v/>
      </c>
      <c r="AC56" s="63"/>
      <c r="AD56" s="64"/>
      <c r="AE56" s="60"/>
    </row>
    <row r="57" spans="1:31" s="1" customFormat="1">
      <c r="B57" s="199"/>
      <c r="C57" s="200"/>
      <c r="D57" s="205"/>
      <c r="E57" s="205"/>
      <c r="F57" s="205"/>
      <c r="G57" s="205"/>
      <c r="H57" s="206"/>
      <c r="I57" s="55" t="s">
        <v>83</v>
      </c>
      <c r="J57" s="182" t="s">
        <v>35</v>
      </c>
      <c r="K57" s="182"/>
      <c r="L57" s="182"/>
      <c r="M57" s="182"/>
      <c r="N57" s="182"/>
      <c r="O57" s="183"/>
      <c r="P57" s="71"/>
      <c r="Q57" s="81" t="str">
        <f>IF(P57="○",1,"－")</f>
        <v>－</v>
      </c>
      <c r="R57" s="31" t="str">
        <f t="shared" si="11"/>
        <v>－</v>
      </c>
      <c r="S57" s="147" t="str">
        <f>IF(P57="○","様式ク(カ)","－")</f>
        <v>－</v>
      </c>
      <c r="T57" s="147"/>
      <c r="U57" s="26" t="str">
        <f>IF(AND(P57="○",R57=""),"←入力",IF(OR(AND(P57="○",R57&gt;=0),AND(P57="",R57="－")),"","←入力不要"))</f>
        <v/>
      </c>
      <c r="Y57" s="61" t="str">
        <f t="shared" si="0"/>
        <v/>
      </c>
      <c r="Z57" s="62" t="str">
        <f>IF(P57="○",1,"未選択項目")</f>
        <v>未選択項目</v>
      </c>
      <c r="AA57" s="63" t="str">
        <f>IF(P57="○",0.5,"入力しない")</f>
        <v>入力しない</v>
      </c>
      <c r="AB57" s="63" t="str">
        <f>IF(P57="○",0,"－")</f>
        <v>－</v>
      </c>
      <c r="AC57" s="63" t="str">
        <f>IF(P57="○","","－")</f>
        <v>－</v>
      </c>
      <c r="AD57" s="64"/>
      <c r="AE57" s="60"/>
    </row>
    <row r="58" spans="1:31" s="1" customFormat="1">
      <c r="B58" s="220" t="s">
        <v>107</v>
      </c>
      <c r="C58" s="221"/>
      <c r="D58" s="162" t="s">
        <v>36</v>
      </c>
      <c r="E58" s="162"/>
      <c r="F58" s="162"/>
      <c r="G58" s="162"/>
      <c r="H58" s="163"/>
      <c r="I58" s="84" t="s">
        <v>87</v>
      </c>
      <c r="J58" s="222" t="s">
        <v>37</v>
      </c>
      <c r="K58" s="222"/>
      <c r="L58" s="222"/>
      <c r="M58" s="222"/>
      <c r="N58" s="222"/>
      <c r="O58" s="223"/>
      <c r="P58" s="71"/>
      <c r="Q58" s="81" t="str">
        <f>IF(P58="○",1,"－")</f>
        <v>－</v>
      </c>
      <c r="R58" s="31" t="str">
        <f t="shared" si="11"/>
        <v>－</v>
      </c>
      <c r="S58" s="147" t="str">
        <f>IF(P58="○","不要","－")</f>
        <v>－</v>
      </c>
      <c r="T58" s="147"/>
      <c r="U58" s="26" t="str">
        <f>IF(AND(P58="○",R58=""),"←入力",IF(OR(AND(P58="○",R58&gt;=0),AND(P58="",R58="－")),"","←入力不要"))</f>
        <v/>
      </c>
      <c r="X58" s="66"/>
      <c r="Y58" s="61" t="str">
        <f t="shared" si="0"/>
        <v/>
      </c>
      <c r="Z58" s="62" t="str">
        <f>IF(P58="○",1,"未選択項目")</f>
        <v>未選択項目</v>
      </c>
      <c r="AA58" s="63" t="str">
        <f>IF(P58="○",0.5,"入力しない")</f>
        <v>入力しない</v>
      </c>
      <c r="AB58" s="63" t="str">
        <f>IF(P58="○",0,"－")</f>
        <v>－</v>
      </c>
      <c r="AC58" s="63" t="str">
        <f>IF(P58="○","","－")</f>
        <v>－</v>
      </c>
      <c r="AD58" s="64"/>
      <c r="AE58" s="60"/>
    </row>
    <row r="59" spans="1:31" ht="13.5" customHeight="1">
      <c r="A59" s="70"/>
      <c r="B59" s="195" t="s">
        <v>116</v>
      </c>
      <c r="C59" s="196"/>
      <c r="D59" s="162" t="s">
        <v>38</v>
      </c>
      <c r="E59" s="162"/>
      <c r="F59" s="162"/>
      <c r="G59" s="162"/>
      <c r="H59" s="163"/>
      <c r="I59" s="32" t="s">
        <v>95</v>
      </c>
      <c r="J59" s="226" t="s">
        <v>76</v>
      </c>
      <c r="K59" s="227"/>
      <c r="L59" s="227"/>
      <c r="M59" s="228"/>
      <c r="N59" s="228"/>
      <c r="O59" s="229"/>
      <c r="P59" s="107" t="s">
        <v>120</v>
      </c>
      <c r="Q59" s="81">
        <f>IF(P59="○",1.5,"－")</f>
        <v>1.5</v>
      </c>
      <c r="R59" s="31" t="str">
        <f t="shared" si="11"/>
        <v/>
      </c>
      <c r="S59" s="147" t="str">
        <f>IF(P59="○","様式コ(ア)","－")</f>
        <v>様式コ(ア)</v>
      </c>
      <c r="T59" s="147"/>
      <c r="U59" s="26" t="str">
        <f>IF(AND(P59="○",R59=""),"←入力",IF(OR(AND(P59="○",R59&gt;=0),AND(P59="",R59="－")),"","←入力不要"))</f>
        <v>←入力</v>
      </c>
      <c r="V59" s="1"/>
      <c r="W59" s="13"/>
      <c r="X59" s="30"/>
      <c r="Y59" s="61" t="str">
        <f t="shared" si="0"/>
        <v/>
      </c>
      <c r="Z59" s="29">
        <f>IF(P59="○",1.5,"未選択項目")</f>
        <v>1.5</v>
      </c>
      <c r="AA59" s="13">
        <f>IF(P59="○",1,"入力しない")</f>
        <v>1</v>
      </c>
      <c r="AB59" s="13">
        <f>IF(P59="○",0.5,"－")</f>
        <v>0.5</v>
      </c>
      <c r="AC59" s="13">
        <f>IF(P59="○",0,"－")</f>
        <v>0</v>
      </c>
      <c r="AD59" s="63" t="str">
        <f>IF(Q59="○","","－")</f>
        <v>－</v>
      </c>
      <c r="AE59" s="36"/>
    </row>
    <row r="60" spans="1:31">
      <c r="A60" s="1"/>
      <c r="B60" s="197"/>
      <c r="C60" s="198"/>
      <c r="D60" s="152"/>
      <c r="E60" s="152"/>
      <c r="F60" s="152"/>
      <c r="G60" s="152"/>
      <c r="H60" s="153"/>
      <c r="I60" s="55" t="s">
        <v>105</v>
      </c>
      <c r="J60" s="79" t="s">
        <v>108</v>
      </c>
      <c r="K60" s="79"/>
      <c r="L60" s="79"/>
      <c r="M60" s="79"/>
      <c r="N60" s="79"/>
      <c r="O60" s="80"/>
      <c r="P60" s="71" t="s">
        <v>120</v>
      </c>
      <c r="Q60" s="81">
        <f t="shared" ref="Q60:Q68" si="12">IF(P60="○",1,"－")</f>
        <v>1</v>
      </c>
      <c r="R60" s="31" t="str">
        <f t="shared" si="11"/>
        <v/>
      </c>
      <c r="S60" s="147" t="str">
        <f>IF(P60="○","様式コ(イ)","－")</f>
        <v>様式コ(イ)</v>
      </c>
      <c r="T60" s="147"/>
      <c r="U60" s="26" t="str">
        <f t="shared" ref="U60:U70" si="13">IF(AND(P60="○",R60=""),"←入力",IF(OR(AND(P60="○",R60&gt;=0),AND(P60="",R60="－")),"","←入力不要"))</f>
        <v>←入力</v>
      </c>
      <c r="V60" s="1"/>
      <c r="X60" s="30"/>
      <c r="Y60" s="28" t="str">
        <f t="shared" si="0"/>
        <v/>
      </c>
      <c r="Z60" s="29">
        <f t="shared" ref="Z60:Z68" si="14">IF(P60="○",1,"未選択項目")</f>
        <v>1</v>
      </c>
      <c r="AA60" s="13">
        <f>IF(P60="○",0,"入力しない")</f>
        <v>0</v>
      </c>
      <c r="AB60" s="13" t="str">
        <f>IF(P60="○","","－")</f>
        <v/>
      </c>
      <c r="AC60" s="13"/>
      <c r="AD60" s="30"/>
      <c r="AE60" s="27"/>
    </row>
    <row r="61" spans="1:31">
      <c r="A61" s="1"/>
      <c r="B61" s="197"/>
      <c r="C61" s="198"/>
      <c r="D61" s="152"/>
      <c r="E61" s="152"/>
      <c r="F61" s="152"/>
      <c r="G61" s="152"/>
      <c r="H61" s="153"/>
      <c r="I61" s="33" t="s">
        <v>96</v>
      </c>
      <c r="J61" s="164" t="s">
        <v>77</v>
      </c>
      <c r="K61" s="164"/>
      <c r="L61" s="164"/>
      <c r="M61" s="164"/>
      <c r="N61" s="164"/>
      <c r="O61" s="165"/>
      <c r="P61" s="71"/>
      <c r="Q61" s="81" t="str">
        <f t="shared" si="12"/>
        <v>－</v>
      </c>
      <c r="R61" s="31" t="str">
        <f t="shared" si="11"/>
        <v>－</v>
      </c>
      <c r="S61" s="147" t="str">
        <f>IF(P61="○","様式コ(ウ)","－")</f>
        <v>－</v>
      </c>
      <c r="T61" s="147"/>
      <c r="U61" s="26" t="str">
        <f t="shared" si="13"/>
        <v/>
      </c>
      <c r="V61" s="1"/>
      <c r="Y61" s="28" t="str">
        <f t="shared" si="0"/>
        <v/>
      </c>
      <c r="Z61" s="29" t="str">
        <f t="shared" si="14"/>
        <v>未選択項目</v>
      </c>
      <c r="AA61" s="13" t="str">
        <f>IF(P61="○",0,"入力しない")</f>
        <v>入力しない</v>
      </c>
      <c r="AB61" s="13" t="str">
        <f>IF(P61="○","","－")</f>
        <v>－</v>
      </c>
      <c r="AC61" s="13"/>
      <c r="AD61" s="30"/>
      <c r="AE61" s="27"/>
    </row>
    <row r="62" spans="1:31">
      <c r="A62" s="1"/>
      <c r="B62" s="197"/>
      <c r="C62" s="198"/>
      <c r="D62" s="225"/>
      <c r="E62" s="225"/>
      <c r="F62" s="225"/>
      <c r="G62" s="225"/>
      <c r="H62" s="204"/>
      <c r="I62" s="104" t="s">
        <v>82</v>
      </c>
      <c r="J62" s="105" t="s">
        <v>22</v>
      </c>
      <c r="K62" s="105"/>
      <c r="L62" s="105"/>
      <c r="M62" s="105"/>
      <c r="N62" s="105"/>
      <c r="O62" s="106"/>
      <c r="P62" s="71" t="s">
        <v>120</v>
      </c>
      <c r="Q62" s="81">
        <f t="shared" si="12"/>
        <v>1</v>
      </c>
      <c r="R62" s="31" t="str">
        <f t="shared" si="11"/>
        <v/>
      </c>
      <c r="S62" s="147" t="str">
        <f>IF(P62="○","様式コ(エ)","－")</f>
        <v>様式コ(エ)</v>
      </c>
      <c r="T62" s="147"/>
      <c r="U62" s="26" t="str">
        <f t="shared" si="13"/>
        <v>←入力</v>
      </c>
      <c r="V62" s="1"/>
      <c r="X62" s="30"/>
      <c r="Y62" s="28" t="str">
        <f t="shared" si="0"/>
        <v/>
      </c>
      <c r="Z62" s="29">
        <f t="shared" si="14"/>
        <v>1</v>
      </c>
      <c r="AA62" s="13">
        <f>IF(P62="○",0,"入力しない")</f>
        <v>0</v>
      </c>
      <c r="AB62" s="13" t="str">
        <f>IF(P62="○","","－")</f>
        <v/>
      </c>
      <c r="AC62" s="13"/>
      <c r="AD62" s="30"/>
      <c r="AE62" s="27"/>
    </row>
    <row r="63" spans="1:31" ht="13.5" hidden="1" customHeight="1">
      <c r="A63" s="1"/>
      <c r="B63" s="199"/>
      <c r="C63" s="200"/>
      <c r="D63" s="205"/>
      <c r="E63" s="205"/>
      <c r="F63" s="205"/>
      <c r="G63" s="205"/>
      <c r="H63" s="206"/>
      <c r="I63" s="95" t="s">
        <v>86</v>
      </c>
      <c r="J63" s="193" t="s">
        <v>68</v>
      </c>
      <c r="K63" s="193"/>
      <c r="L63" s="193"/>
      <c r="M63" s="193"/>
      <c r="N63" s="193"/>
      <c r="O63" s="194"/>
      <c r="P63" s="71"/>
      <c r="Q63" s="81" t="str">
        <f>IF(P63="○",2,"－")</f>
        <v>－</v>
      </c>
      <c r="R63" s="31" t="str">
        <f t="shared" si="11"/>
        <v>－</v>
      </c>
      <c r="S63" s="147" t="str">
        <f>IF(P63="○","様式コ(オ)","－")</f>
        <v>－</v>
      </c>
      <c r="T63" s="147"/>
      <c r="U63" s="26" t="str">
        <f t="shared" si="13"/>
        <v/>
      </c>
      <c r="V63" s="1"/>
      <c r="Y63" s="28" t="str">
        <f t="shared" si="0"/>
        <v/>
      </c>
      <c r="Z63" s="29" t="str">
        <f>IF(P63="○",2,"未選択項目")</f>
        <v>未選択項目</v>
      </c>
      <c r="AA63" s="13" t="str">
        <f>IF(P63="○",1,"入力しない")</f>
        <v>入力しない</v>
      </c>
      <c r="AB63" s="13" t="str">
        <f>IF(P63="○",0,"－")</f>
        <v>－</v>
      </c>
      <c r="AC63" s="13" t="str">
        <f>IF(P63="○","","－")</f>
        <v>－</v>
      </c>
      <c r="AD63" s="30"/>
      <c r="AE63" s="27"/>
    </row>
    <row r="64" spans="1:31">
      <c r="A64" s="1"/>
      <c r="B64" s="195" t="s">
        <v>109</v>
      </c>
      <c r="C64" s="196"/>
      <c r="D64" s="166" t="s">
        <v>61</v>
      </c>
      <c r="E64" s="230"/>
      <c r="F64" s="230"/>
      <c r="G64" s="230"/>
      <c r="H64" s="231"/>
      <c r="I64" s="94" t="s">
        <v>87</v>
      </c>
      <c r="J64" s="207" t="s">
        <v>62</v>
      </c>
      <c r="K64" s="207"/>
      <c r="L64" s="207"/>
      <c r="M64" s="207"/>
      <c r="N64" s="207"/>
      <c r="O64" s="208"/>
      <c r="P64" s="71" t="s">
        <v>120</v>
      </c>
      <c r="Q64" s="81">
        <f t="shared" si="12"/>
        <v>1</v>
      </c>
      <c r="R64" s="31" t="str">
        <f t="shared" si="11"/>
        <v/>
      </c>
      <c r="S64" s="147" t="str">
        <f>IF(P64="○","様式サ(ア)","－")</f>
        <v>様式サ(ア)</v>
      </c>
      <c r="T64" s="147"/>
      <c r="U64" s="26" t="str">
        <f t="shared" si="13"/>
        <v>←入力</v>
      </c>
      <c r="V64" s="1"/>
      <c r="Y64" s="28" t="str">
        <f t="shared" si="0"/>
        <v/>
      </c>
      <c r="Z64" s="29">
        <f t="shared" si="14"/>
        <v>1</v>
      </c>
      <c r="AA64" s="13">
        <f>IF(P64="○",0,"入力しない")</f>
        <v>0</v>
      </c>
      <c r="AB64" s="13" t="str">
        <f>IF(P64="○","","－")</f>
        <v/>
      </c>
      <c r="AC64" s="13" t="str">
        <f>IF(P64="○","","－")</f>
        <v/>
      </c>
      <c r="AD64" s="30"/>
      <c r="AE64" s="27"/>
    </row>
    <row r="65" spans="1:31">
      <c r="A65" s="1"/>
      <c r="B65" s="197"/>
      <c r="C65" s="198"/>
      <c r="D65" s="232"/>
      <c r="E65" s="232"/>
      <c r="F65" s="232"/>
      <c r="G65" s="232"/>
      <c r="H65" s="233"/>
      <c r="I65" s="104" t="s">
        <v>105</v>
      </c>
      <c r="J65" s="193" t="s">
        <v>63</v>
      </c>
      <c r="K65" s="193"/>
      <c r="L65" s="193"/>
      <c r="M65" s="193"/>
      <c r="N65" s="193"/>
      <c r="O65" s="194"/>
      <c r="P65" s="71"/>
      <c r="Q65" s="81" t="str">
        <f t="shared" si="12"/>
        <v>－</v>
      </c>
      <c r="R65" s="31" t="str">
        <f t="shared" si="11"/>
        <v>－</v>
      </c>
      <c r="S65" s="147" t="str">
        <f t="shared" ref="S65:S68" si="15">IF(P65="○","様式サ(ア)","－")</f>
        <v>－</v>
      </c>
      <c r="T65" s="147"/>
      <c r="U65" s="26" t="str">
        <f t="shared" si="13"/>
        <v/>
      </c>
      <c r="V65" s="1"/>
      <c r="Y65" s="28" t="str">
        <f t="shared" si="0"/>
        <v/>
      </c>
      <c r="Z65" s="29" t="str">
        <f t="shared" si="14"/>
        <v>未選択項目</v>
      </c>
      <c r="AA65" s="13" t="str">
        <f>IF(P65="○",0.5,"入力しない")</f>
        <v>入力しない</v>
      </c>
      <c r="AB65" s="13" t="str">
        <f>IF(P65="○",0,"－")</f>
        <v>－</v>
      </c>
      <c r="AC65" s="13" t="str">
        <f>IF(P65="○","","－")</f>
        <v>－</v>
      </c>
      <c r="AD65" s="30"/>
      <c r="AE65" s="27"/>
    </row>
    <row r="66" spans="1:31" ht="13.5" hidden="1" customHeight="1">
      <c r="A66" s="1"/>
      <c r="B66" s="197"/>
      <c r="C66" s="198"/>
      <c r="D66" s="232"/>
      <c r="E66" s="232"/>
      <c r="F66" s="232"/>
      <c r="G66" s="232"/>
      <c r="H66" s="233"/>
      <c r="I66" s="95" t="s">
        <v>91</v>
      </c>
      <c r="J66" s="193" t="s">
        <v>80</v>
      </c>
      <c r="K66" s="193"/>
      <c r="L66" s="193"/>
      <c r="M66" s="193"/>
      <c r="N66" s="193"/>
      <c r="O66" s="194"/>
      <c r="P66" s="71"/>
      <c r="Q66" s="81" t="str">
        <f>IF(P66="○",4,"－")</f>
        <v>－</v>
      </c>
      <c r="R66" s="31" t="str">
        <f t="shared" si="11"/>
        <v>－</v>
      </c>
      <c r="S66" s="147" t="str">
        <f t="shared" si="15"/>
        <v>－</v>
      </c>
      <c r="T66" s="147"/>
      <c r="U66" s="26" t="str">
        <f t="shared" si="13"/>
        <v/>
      </c>
      <c r="V66" s="1"/>
      <c r="Y66" s="28" t="str">
        <f t="shared" si="0"/>
        <v/>
      </c>
      <c r="Z66" s="29" t="str">
        <f>IF(P66="○",4,"未選択項目")</f>
        <v>未選択項目</v>
      </c>
      <c r="AA66" s="13" t="str">
        <f>IF(P66="○",2,"入力しない")</f>
        <v>入力しない</v>
      </c>
      <c r="AB66" s="13" t="str">
        <f>IF(P66="○",0,"－")</f>
        <v>－</v>
      </c>
      <c r="AC66" s="13" t="str">
        <f>IF(P66="○","","－")</f>
        <v>－</v>
      </c>
      <c r="AD66" s="30"/>
      <c r="AE66" s="27"/>
    </row>
    <row r="67" spans="1:31">
      <c r="A67" s="1"/>
      <c r="B67" s="199"/>
      <c r="C67" s="200"/>
      <c r="D67" s="234"/>
      <c r="E67" s="234"/>
      <c r="F67" s="234"/>
      <c r="G67" s="234"/>
      <c r="H67" s="235"/>
      <c r="I67" s="101" t="s">
        <v>92</v>
      </c>
      <c r="J67" s="169" t="s">
        <v>64</v>
      </c>
      <c r="K67" s="169"/>
      <c r="L67" s="169"/>
      <c r="M67" s="169"/>
      <c r="N67" s="169"/>
      <c r="O67" s="236"/>
      <c r="P67" s="71"/>
      <c r="Q67" s="81" t="str">
        <f t="shared" si="12"/>
        <v>－</v>
      </c>
      <c r="R67" s="31" t="str">
        <f t="shared" si="11"/>
        <v>－</v>
      </c>
      <c r="S67" s="147" t="str">
        <f t="shared" si="15"/>
        <v>－</v>
      </c>
      <c r="T67" s="147"/>
      <c r="U67" s="26" t="str">
        <f t="shared" si="13"/>
        <v/>
      </c>
      <c r="V67" s="1"/>
      <c r="Y67" s="28" t="str">
        <f t="shared" si="0"/>
        <v/>
      </c>
      <c r="Z67" s="29" t="str">
        <f t="shared" si="14"/>
        <v>未選択項目</v>
      </c>
      <c r="AA67" s="13" t="str">
        <f>IF(P67="○",0,"入力しない")</f>
        <v>入力しない</v>
      </c>
      <c r="AB67" s="13" t="str">
        <f>IF(P67="○","","－")</f>
        <v>－</v>
      </c>
      <c r="AC67" s="13"/>
      <c r="AD67" s="30"/>
      <c r="AE67" s="27"/>
    </row>
    <row r="68" spans="1:31">
      <c r="A68" s="1"/>
      <c r="B68" s="195" t="s">
        <v>110</v>
      </c>
      <c r="C68" s="196"/>
      <c r="D68" s="261" t="s">
        <v>65</v>
      </c>
      <c r="E68" s="262"/>
      <c r="F68" s="262"/>
      <c r="G68" s="262"/>
      <c r="H68" s="263"/>
      <c r="I68" s="32" t="s">
        <v>87</v>
      </c>
      <c r="J68" s="156" t="s">
        <v>73</v>
      </c>
      <c r="K68" s="156"/>
      <c r="L68" s="156"/>
      <c r="M68" s="156"/>
      <c r="N68" s="156"/>
      <c r="O68" s="157"/>
      <c r="P68" s="71"/>
      <c r="Q68" s="81" t="str">
        <f t="shared" si="12"/>
        <v>－</v>
      </c>
      <c r="R68" s="31" t="str">
        <f t="shared" si="11"/>
        <v>－</v>
      </c>
      <c r="S68" s="147" t="str">
        <f t="shared" si="15"/>
        <v>－</v>
      </c>
      <c r="T68" s="147"/>
      <c r="U68" s="26" t="str">
        <f t="shared" si="13"/>
        <v/>
      </c>
      <c r="V68" s="1"/>
      <c r="Y68" s="28" t="str">
        <f t="shared" si="0"/>
        <v/>
      </c>
      <c r="Z68" s="29" t="str">
        <f t="shared" si="14"/>
        <v>未選択項目</v>
      </c>
      <c r="AA68" s="13" t="str">
        <f>IF(P68="○",0.5,"入力しない")</f>
        <v>入力しない</v>
      </c>
      <c r="AB68" s="13" t="str">
        <f>IF(P68="○",0,"－")</f>
        <v>－</v>
      </c>
      <c r="AC68" s="13" t="str">
        <f>IF(P68="○","","－")</f>
        <v>－</v>
      </c>
      <c r="AD68" s="30"/>
      <c r="AE68" s="27"/>
    </row>
    <row r="69" spans="1:31" ht="13.5" customHeight="1">
      <c r="A69" s="1"/>
      <c r="B69" s="197"/>
      <c r="C69" s="224"/>
      <c r="D69" s="264"/>
      <c r="E69" s="264"/>
      <c r="F69" s="264"/>
      <c r="G69" s="264"/>
      <c r="H69" s="265"/>
      <c r="I69" s="33" t="s">
        <v>88</v>
      </c>
      <c r="J69" s="164" t="s">
        <v>66</v>
      </c>
      <c r="K69" s="164"/>
      <c r="L69" s="164"/>
      <c r="M69" s="164"/>
      <c r="N69" s="164"/>
      <c r="O69" s="165"/>
      <c r="P69" s="71" t="s">
        <v>120</v>
      </c>
      <c r="Q69" s="81">
        <f>IF(P69="○",1,"－")</f>
        <v>1</v>
      </c>
      <c r="R69" s="31" t="s">
        <v>125</v>
      </c>
      <c r="S69" s="147" t="str">
        <f>IF(P69="○","様式シ(イ)","－")</f>
        <v>様式シ(イ)</v>
      </c>
      <c r="T69" s="147"/>
      <c r="U69" s="26" t="str">
        <f t="shared" si="13"/>
        <v>←入力</v>
      </c>
      <c r="V69" s="1"/>
      <c r="W69" s="254" t="s">
        <v>40</v>
      </c>
      <c r="X69" s="255"/>
      <c r="Y69" s="28" t="str">
        <f t="shared" si="0"/>
        <v/>
      </c>
      <c r="Z69" s="29">
        <f>IF(P69="○",1,"未選択項目")</f>
        <v>1</v>
      </c>
      <c r="AA69" s="13">
        <f>IF(P69="○",0,"入力しない")</f>
        <v>0</v>
      </c>
      <c r="AB69" s="13" t="str">
        <f>IF(P69="○","","－")</f>
        <v/>
      </c>
      <c r="AC69" s="13"/>
      <c r="AD69" s="30" t="str">
        <f>IF(P69="○","","－")</f>
        <v/>
      </c>
      <c r="AE69" s="27"/>
    </row>
    <row r="70" spans="1:31">
      <c r="A70" s="1"/>
      <c r="B70" s="199"/>
      <c r="C70" s="200"/>
      <c r="D70" s="264"/>
      <c r="E70" s="264"/>
      <c r="F70" s="264"/>
      <c r="G70" s="264"/>
      <c r="H70" s="265"/>
      <c r="I70" s="35" t="s">
        <v>91</v>
      </c>
      <c r="J70" s="82" t="s">
        <v>39</v>
      </c>
      <c r="K70" s="82"/>
      <c r="L70" s="82"/>
      <c r="M70" s="82"/>
      <c r="N70" s="82"/>
      <c r="O70" s="83"/>
      <c r="P70" s="71"/>
      <c r="Q70" s="81" t="str">
        <f>IF(P70="○",1,"－")</f>
        <v>－</v>
      </c>
      <c r="R70" s="31" t="str">
        <f t="shared" si="11"/>
        <v>－</v>
      </c>
      <c r="S70" s="144" t="str">
        <f>IF(P70="○","様式シ(ウ)","－")</f>
        <v>－</v>
      </c>
      <c r="T70" s="146"/>
      <c r="U70" s="26" t="str">
        <f t="shared" si="13"/>
        <v/>
      </c>
      <c r="V70" s="1"/>
      <c r="W70" s="256"/>
      <c r="X70" s="257"/>
      <c r="Y70" s="28" t="str">
        <f t="shared" si="0"/>
        <v/>
      </c>
      <c r="Z70" s="29" t="str">
        <f>IF(P70="○",1,"未選択項目")</f>
        <v>未選択項目</v>
      </c>
      <c r="AA70" s="13" t="str">
        <f>IF(P70="○",0,"入力しない")</f>
        <v>入力しない</v>
      </c>
      <c r="AB70" s="13" t="str">
        <f>IF(P70="○","","－")</f>
        <v>－</v>
      </c>
      <c r="AC70" s="13"/>
      <c r="AD70" s="30"/>
      <c r="AE70" s="27"/>
    </row>
    <row r="71" spans="1:31" ht="14.25" customHeight="1" thickBot="1">
      <c r="A71" s="1"/>
      <c r="B71" s="144" t="s">
        <v>48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  <c r="P71" s="71"/>
      <c r="Q71" s="37">
        <f>IF(SUM(Q25:Q36,Q45:Q70),SUM(Q25:Q36,Q45:Q70))</f>
        <v>15</v>
      </c>
      <c r="R71" s="71">
        <f>Y71</f>
        <v>0</v>
      </c>
      <c r="S71" s="144"/>
      <c r="T71" s="146"/>
      <c r="U71" s="38"/>
      <c r="V71" s="1"/>
      <c r="W71" s="256"/>
      <c r="X71" s="257"/>
      <c r="Y71" s="16">
        <f>SUM(Y25:Y70)</f>
        <v>0</v>
      </c>
      <c r="Z71" s="39"/>
      <c r="AA71" s="40"/>
      <c r="AB71" s="40"/>
      <c r="AC71" s="40"/>
      <c r="AD71" s="41"/>
      <c r="AE71" s="27"/>
    </row>
    <row r="72" spans="1:31" ht="13.5" customHeight="1" thickTop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0"/>
      <c r="Q72" s="2"/>
      <c r="R72" s="2"/>
      <c r="S72" s="90"/>
      <c r="T72" s="90"/>
      <c r="U72" s="12"/>
      <c r="V72" s="1"/>
      <c r="AE72" s="42"/>
    </row>
    <row r="73" spans="1:31" ht="13.5" customHeight="1">
      <c r="A73" s="1"/>
      <c r="B73" s="258" t="s">
        <v>49</v>
      </c>
      <c r="C73" s="259"/>
      <c r="D73" s="259"/>
      <c r="E73" s="259"/>
      <c r="F73" s="259"/>
      <c r="G73" s="259"/>
      <c r="H73" s="259"/>
      <c r="I73" s="259"/>
      <c r="J73" s="259"/>
      <c r="K73" s="260"/>
      <c r="L73" s="2"/>
      <c r="M73" s="2"/>
      <c r="N73" s="2"/>
      <c r="O73" s="2"/>
      <c r="P73" s="90"/>
      <c r="Q73" s="2"/>
      <c r="R73" s="2"/>
      <c r="S73" s="90"/>
      <c r="T73" s="90"/>
      <c r="U73" s="12"/>
      <c r="V73" s="1"/>
    </row>
    <row r="74" spans="1:31" ht="16.5" customHeight="1" thickBot="1">
      <c r="A74" s="1"/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2"/>
      <c r="M74" s="2"/>
      <c r="N74" s="2"/>
      <c r="O74" s="2"/>
      <c r="P74" s="90"/>
      <c r="Q74" s="2"/>
      <c r="R74" s="46"/>
      <c r="S74" s="47"/>
      <c r="T74" s="47"/>
      <c r="U74" s="12"/>
      <c r="V74" s="1"/>
      <c r="W74" s="49"/>
      <c r="X74" s="49"/>
    </row>
    <row r="75" spans="1:31" ht="16.5" customHeight="1">
      <c r="A75" s="1"/>
      <c r="B75" s="48" t="s">
        <v>111</v>
      </c>
      <c r="C75" s="238" t="s">
        <v>50</v>
      </c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9"/>
      <c r="R75" s="46"/>
      <c r="S75" s="240" t="s">
        <v>51</v>
      </c>
      <c r="T75" s="243"/>
      <c r="U75" s="244"/>
      <c r="V75" s="22"/>
      <c r="W75" s="49"/>
      <c r="X75" s="49"/>
      <c r="Y75" s="49"/>
    </row>
    <row r="76" spans="1:31" ht="17.25" customHeight="1">
      <c r="A76" s="1"/>
      <c r="B76" s="48" t="s">
        <v>111</v>
      </c>
      <c r="C76" s="249" t="s">
        <v>79</v>
      </c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50"/>
      <c r="R76" s="46"/>
      <c r="S76" s="241"/>
      <c r="T76" s="245"/>
      <c r="U76" s="246"/>
      <c r="V76" s="22"/>
      <c r="W76" s="49"/>
      <c r="X76" s="49"/>
      <c r="Y76" s="49"/>
    </row>
    <row r="77" spans="1:31" ht="17.25" customHeight="1">
      <c r="A77" s="1"/>
      <c r="B77" s="48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50"/>
      <c r="R77" s="46"/>
      <c r="S77" s="241"/>
      <c r="T77" s="245"/>
      <c r="U77" s="246"/>
      <c r="V77" s="22"/>
      <c r="W77" s="49"/>
      <c r="X77" s="49"/>
      <c r="Y77" s="49"/>
    </row>
    <row r="78" spans="1:31">
      <c r="A78" s="1"/>
      <c r="B78" s="48" t="s">
        <v>111</v>
      </c>
      <c r="C78" s="249" t="s">
        <v>124</v>
      </c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46"/>
      <c r="S78" s="241"/>
      <c r="T78" s="245"/>
      <c r="U78" s="246"/>
      <c r="V78" s="22"/>
      <c r="W78" s="49"/>
      <c r="X78" s="49"/>
      <c r="Y78" s="49"/>
    </row>
    <row r="79" spans="1:31" ht="34.5" customHeight="1">
      <c r="A79" s="1"/>
      <c r="B79" s="48" t="s">
        <v>111</v>
      </c>
      <c r="C79" s="252" t="s">
        <v>122</v>
      </c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46"/>
      <c r="S79" s="241"/>
      <c r="T79" s="245"/>
      <c r="U79" s="246"/>
      <c r="V79" s="22"/>
      <c r="W79" s="49"/>
      <c r="X79" s="49"/>
      <c r="Y79" s="49"/>
    </row>
    <row r="80" spans="1:31" ht="14.25" thickBot="1">
      <c r="A80" s="1"/>
      <c r="B80" s="48" t="s">
        <v>111</v>
      </c>
      <c r="C80" s="237" t="s">
        <v>52</v>
      </c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46"/>
      <c r="S80" s="242"/>
      <c r="T80" s="247"/>
      <c r="U80" s="248"/>
      <c r="V80" s="1"/>
    </row>
    <row r="81" spans="1:22">
      <c r="A81" s="1"/>
      <c r="B81" s="48" t="s">
        <v>111</v>
      </c>
      <c r="C81" s="237" t="s">
        <v>53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50"/>
      <c r="S81" s="51"/>
      <c r="T81" s="51"/>
      <c r="U81" s="12"/>
      <c r="V81" s="1"/>
    </row>
    <row r="82" spans="1:2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0"/>
      <c r="Q82" s="2"/>
      <c r="R82" s="2"/>
      <c r="S82" s="90"/>
      <c r="T82" s="90"/>
      <c r="U82" s="12"/>
      <c r="V82" s="1"/>
    </row>
  </sheetData>
  <sheetProtection sheet="1" objects="1" scenarios="1" formatCells="0" selectLockedCells="1"/>
  <dataConsolidate/>
  <mergeCells count="150">
    <mergeCell ref="C81:Q81"/>
    <mergeCell ref="C75:Q75"/>
    <mergeCell ref="S75:S80"/>
    <mergeCell ref="T75:U80"/>
    <mergeCell ref="C76:Q77"/>
    <mergeCell ref="C78:Q78"/>
    <mergeCell ref="C79:Q79"/>
    <mergeCell ref="C80:Q80"/>
    <mergeCell ref="W69:X70"/>
    <mergeCell ref="S70:T70"/>
    <mergeCell ref="B71:O71"/>
    <mergeCell ref="S71:T71"/>
    <mergeCell ref="W71:X71"/>
    <mergeCell ref="B73:K73"/>
    <mergeCell ref="B68:C70"/>
    <mergeCell ref="D68:H70"/>
    <mergeCell ref="J68:O68"/>
    <mergeCell ref="S68:T68"/>
    <mergeCell ref="J69:O69"/>
    <mergeCell ref="S69:T69"/>
    <mergeCell ref="B64:C67"/>
    <mergeCell ref="D64:H67"/>
    <mergeCell ref="J64:O64"/>
    <mergeCell ref="S64:T64"/>
    <mergeCell ref="J65:O65"/>
    <mergeCell ref="S65:T65"/>
    <mergeCell ref="J66:O66"/>
    <mergeCell ref="S66:T66"/>
    <mergeCell ref="J67:O67"/>
    <mergeCell ref="S67:T67"/>
    <mergeCell ref="B59:C63"/>
    <mergeCell ref="D59:H63"/>
    <mergeCell ref="J59:O59"/>
    <mergeCell ref="S59:T59"/>
    <mergeCell ref="S60:T60"/>
    <mergeCell ref="J61:O61"/>
    <mergeCell ref="S61:T61"/>
    <mergeCell ref="S62:T62"/>
    <mergeCell ref="J63:O63"/>
    <mergeCell ref="S63:T63"/>
    <mergeCell ref="J56:O56"/>
    <mergeCell ref="S56:T56"/>
    <mergeCell ref="J57:O57"/>
    <mergeCell ref="S57:T57"/>
    <mergeCell ref="B58:C58"/>
    <mergeCell ref="D58:H58"/>
    <mergeCell ref="J58:O58"/>
    <mergeCell ref="S58:T58"/>
    <mergeCell ref="B52:C57"/>
    <mergeCell ref="D52:H57"/>
    <mergeCell ref="J52:O52"/>
    <mergeCell ref="S52:T52"/>
    <mergeCell ref="J53:O53"/>
    <mergeCell ref="S53:T53"/>
    <mergeCell ref="J54:O54"/>
    <mergeCell ref="S54:T54"/>
    <mergeCell ref="J55:O55"/>
    <mergeCell ref="S55:T55"/>
    <mergeCell ref="S48:T48"/>
    <mergeCell ref="J49:O49"/>
    <mergeCell ref="S49:T49"/>
    <mergeCell ref="J50:O50"/>
    <mergeCell ref="S50:T50"/>
    <mergeCell ref="J51:O51"/>
    <mergeCell ref="S51:T51"/>
    <mergeCell ref="S44:T44"/>
    <mergeCell ref="B45:C51"/>
    <mergeCell ref="D45:H51"/>
    <mergeCell ref="J45:O45"/>
    <mergeCell ref="S45:T45"/>
    <mergeCell ref="J46:O46"/>
    <mergeCell ref="S46:T46"/>
    <mergeCell ref="J47:O47"/>
    <mergeCell ref="S47:T47"/>
    <mergeCell ref="J48:O48"/>
    <mergeCell ref="B37:C44"/>
    <mergeCell ref="D37:H44"/>
    <mergeCell ref="J37:O37"/>
    <mergeCell ref="S37:T37"/>
    <mergeCell ref="S38:T38"/>
    <mergeCell ref="S39:T39"/>
    <mergeCell ref="S40:T40"/>
    <mergeCell ref="S41:T41"/>
    <mergeCell ref="S42:T42"/>
    <mergeCell ref="S43:T43"/>
    <mergeCell ref="C35:C36"/>
    <mergeCell ref="D35:H36"/>
    <mergeCell ref="J35:O35"/>
    <mergeCell ref="S35:T35"/>
    <mergeCell ref="J36:O36"/>
    <mergeCell ref="S36:T36"/>
    <mergeCell ref="C31:C34"/>
    <mergeCell ref="D31:H34"/>
    <mergeCell ref="J31:O31"/>
    <mergeCell ref="S31:T31"/>
    <mergeCell ref="J32:O32"/>
    <mergeCell ref="S32:T32"/>
    <mergeCell ref="J33:O33"/>
    <mergeCell ref="S33:T33"/>
    <mergeCell ref="J34:O34"/>
    <mergeCell ref="S34:T34"/>
    <mergeCell ref="B29:C30"/>
    <mergeCell ref="D29:H30"/>
    <mergeCell ref="J29:O29"/>
    <mergeCell ref="S29:T29"/>
    <mergeCell ref="J30:O30"/>
    <mergeCell ref="S30:T30"/>
    <mergeCell ref="B27:C28"/>
    <mergeCell ref="D27:H28"/>
    <mergeCell ref="J27:O27"/>
    <mergeCell ref="S27:T27"/>
    <mergeCell ref="J28:O28"/>
    <mergeCell ref="S28:T28"/>
    <mergeCell ref="P23:S23"/>
    <mergeCell ref="B24:O24"/>
    <mergeCell ref="S24:T24"/>
    <mergeCell ref="B25:C26"/>
    <mergeCell ref="D25:H26"/>
    <mergeCell ref="J25:O25"/>
    <mergeCell ref="S25:T25"/>
    <mergeCell ref="J26:O26"/>
    <mergeCell ref="S26:T26"/>
    <mergeCell ref="J16:K16"/>
    <mergeCell ref="L16:O16"/>
    <mergeCell ref="B18:U18"/>
    <mergeCell ref="C20:D20"/>
    <mergeCell ref="E20:T20"/>
    <mergeCell ref="C22:D22"/>
    <mergeCell ref="E22:T22"/>
    <mergeCell ref="J13:K13"/>
    <mergeCell ref="L13:U13"/>
    <mergeCell ref="J14:K14"/>
    <mergeCell ref="L14:R14"/>
    <mergeCell ref="S14:T14"/>
    <mergeCell ref="J15:K15"/>
    <mergeCell ref="L15:R15"/>
    <mergeCell ref="S15:V15"/>
    <mergeCell ref="B8:C8"/>
    <mergeCell ref="P8:T8"/>
    <mergeCell ref="B9:I9"/>
    <mergeCell ref="C10:I10"/>
    <mergeCell ref="J11:L11"/>
    <mergeCell ref="J12:K12"/>
    <mergeCell ref="L12:U12"/>
    <mergeCell ref="E1:O2"/>
    <mergeCell ref="P1:T1"/>
    <mergeCell ref="P2:T5"/>
    <mergeCell ref="N5:O5"/>
    <mergeCell ref="B6:O7"/>
    <mergeCell ref="P6:T6"/>
  </mergeCells>
  <phoneticPr fontId="3"/>
  <conditionalFormatting sqref="R67">
    <cfRule type="expression" dxfId="100" priority="86" stopIfTrue="1">
      <formula>$P$67=""</formula>
    </cfRule>
  </conditionalFormatting>
  <conditionalFormatting sqref="P25:P70">
    <cfRule type="expression" dxfId="99" priority="83" stopIfTrue="1">
      <formula>P25=""</formula>
    </cfRule>
  </conditionalFormatting>
  <conditionalFormatting sqref="R71">
    <cfRule type="cellIs" dxfId="98" priority="98" stopIfTrue="1" operator="notEqual">
      <formula>$P$27="○"</formula>
    </cfRule>
  </conditionalFormatting>
  <conditionalFormatting sqref="L16 L12:L14">
    <cfRule type="expression" dxfId="97" priority="97" stopIfTrue="1">
      <formula>L12&lt;&gt;""</formula>
    </cfRule>
  </conditionalFormatting>
  <conditionalFormatting sqref="B9:H9">
    <cfRule type="expression" dxfId="96" priority="96" stopIfTrue="1">
      <formula>$B$9&lt;&gt;""</formula>
    </cfRule>
  </conditionalFormatting>
  <conditionalFormatting sqref="E20">
    <cfRule type="expression" dxfId="95" priority="95" stopIfTrue="1">
      <formula>$E$20&lt;&gt;""</formula>
    </cfRule>
  </conditionalFormatting>
  <conditionalFormatting sqref="L15">
    <cfRule type="expression" dxfId="94" priority="94" stopIfTrue="1">
      <formula>$L$15&lt;&gt;""</formula>
    </cfRule>
  </conditionalFormatting>
  <conditionalFormatting sqref="P8">
    <cfRule type="expression" dxfId="93" priority="99" stopIfTrue="1">
      <formula>$P$8&lt;&gt;""</formula>
    </cfRule>
  </conditionalFormatting>
  <conditionalFormatting sqref="R50">
    <cfRule type="expression" dxfId="92" priority="93" stopIfTrue="1">
      <formula>$P$50=""</formula>
    </cfRule>
  </conditionalFormatting>
  <conditionalFormatting sqref="R60">
    <cfRule type="expression" dxfId="91" priority="92" stopIfTrue="1">
      <formula>$P$60=""</formula>
    </cfRule>
  </conditionalFormatting>
  <conditionalFormatting sqref="R61">
    <cfRule type="expression" dxfId="90" priority="91" stopIfTrue="1">
      <formula>$P$61=""</formula>
    </cfRule>
  </conditionalFormatting>
  <conditionalFormatting sqref="R64">
    <cfRule type="expression" dxfId="89" priority="90" stopIfTrue="1">
      <formula>$P$64=""</formula>
    </cfRule>
  </conditionalFormatting>
  <conditionalFormatting sqref="R65">
    <cfRule type="expression" dxfId="88" priority="89" stopIfTrue="1">
      <formula>$P$65=""</formula>
    </cfRule>
  </conditionalFormatting>
  <conditionalFormatting sqref="R66">
    <cfRule type="expression" dxfId="87" priority="88" stopIfTrue="1">
      <formula>$P$66=""</formula>
    </cfRule>
  </conditionalFormatting>
  <conditionalFormatting sqref="R68">
    <cfRule type="expression" dxfId="86" priority="87" stopIfTrue="1">
      <formula>$P$68=""</formula>
    </cfRule>
  </conditionalFormatting>
  <conditionalFormatting sqref="R69">
    <cfRule type="expression" dxfId="85" priority="85" stopIfTrue="1">
      <formula>$P$69=""</formula>
    </cfRule>
  </conditionalFormatting>
  <conditionalFormatting sqref="E22">
    <cfRule type="expression" dxfId="84" priority="84" stopIfTrue="1">
      <formula>$E$22&lt;&gt;""</formula>
    </cfRule>
  </conditionalFormatting>
  <conditionalFormatting sqref="R70">
    <cfRule type="expression" dxfId="83" priority="82">
      <formula>$P$70=""</formula>
    </cfRule>
  </conditionalFormatting>
  <conditionalFormatting sqref="U25">
    <cfRule type="expression" dxfId="82" priority="81" stopIfTrue="1">
      <formula>$R$25=""</formula>
    </cfRule>
  </conditionalFormatting>
  <conditionalFormatting sqref="U26">
    <cfRule type="expression" dxfId="81" priority="80" stopIfTrue="1">
      <formula>$R$26=""</formula>
    </cfRule>
  </conditionalFormatting>
  <conditionalFormatting sqref="P2">
    <cfRule type="expression" dxfId="80" priority="79" stopIfTrue="1">
      <formula>$X$3="無　効"</formula>
    </cfRule>
  </conditionalFormatting>
  <conditionalFormatting sqref="B3">
    <cfRule type="expression" dxfId="79" priority="100" stopIfTrue="1">
      <formula>$B$3&lt;&gt;""</formula>
    </cfRule>
  </conditionalFormatting>
  <conditionalFormatting sqref="B5:N5">
    <cfRule type="expression" dxfId="78" priority="101" stopIfTrue="1">
      <formula>$B$5&lt;&gt;""</formula>
    </cfRule>
  </conditionalFormatting>
  <conditionalFormatting sqref="C4:O4">
    <cfRule type="expression" dxfId="77" priority="78" stopIfTrue="1">
      <formula>$B$4&lt;&gt;""</formula>
    </cfRule>
  </conditionalFormatting>
  <conditionalFormatting sqref="U27">
    <cfRule type="expression" dxfId="76" priority="77" stopIfTrue="1">
      <formula>$R$27=""</formula>
    </cfRule>
  </conditionalFormatting>
  <conditionalFormatting sqref="U28">
    <cfRule type="expression" dxfId="75" priority="76" stopIfTrue="1">
      <formula>$R$28=""</formula>
    </cfRule>
  </conditionalFormatting>
  <conditionalFormatting sqref="U29">
    <cfRule type="expression" dxfId="74" priority="75" stopIfTrue="1">
      <formula>$R$29=""</formula>
    </cfRule>
  </conditionalFormatting>
  <conditionalFormatting sqref="U30">
    <cfRule type="expression" dxfId="73" priority="74" stopIfTrue="1">
      <formula>$R$30=""</formula>
    </cfRule>
  </conditionalFormatting>
  <conditionalFormatting sqref="U56">
    <cfRule type="expression" dxfId="72" priority="73" stopIfTrue="1">
      <formula>$R$56=""</formula>
    </cfRule>
  </conditionalFormatting>
  <conditionalFormatting sqref="U57">
    <cfRule type="expression" dxfId="71" priority="72" stopIfTrue="1">
      <formula>$R$57=""</formula>
    </cfRule>
  </conditionalFormatting>
  <conditionalFormatting sqref="U59">
    <cfRule type="expression" dxfId="70" priority="71" stopIfTrue="1">
      <formula>$R$59=""</formula>
    </cfRule>
  </conditionalFormatting>
  <conditionalFormatting sqref="U64">
    <cfRule type="expression" dxfId="69" priority="70" stopIfTrue="1">
      <formula>$R$64=""</formula>
    </cfRule>
  </conditionalFormatting>
  <conditionalFormatting sqref="U65">
    <cfRule type="expression" dxfId="68" priority="69" stopIfTrue="1">
      <formula>$R$65=""</formula>
    </cfRule>
  </conditionalFormatting>
  <conditionalFormatting sqref="U66">
    <cfRule type="expression" dxfId="67" priority="68" stopIfTrue="1">
      <formula>$R$66=""</formula>
    </cfRule>
  </conditionalFormatting>
  <conditionalFormatting sqref="U67">
    <cfRule type="expression" dxfId="66" priority="67" stopIfTrue="1">
      <formula>$R$67=""</formula>
    </cfRule>
  </conditionalFormatting>
  <conditionalFormatting sqref="U68">
    <cfRule type="expression" dxfId="65" priority="66" stopIfTrue="1">
      <formula>$R$68=""</formula>
    </cfRule>
  </conditionalFormatting>
  <conditionalFormatting sqref="U69">
    <cfRule type="expression" dxfId="64" priority="65" stopIfTrue="1">
      <formula>$R$69=""</formula>
    </cfRule>
  </conditionalFormatting>
  <conditionalFormatting sqref="U70">
    <cfRule type="expression" dxfId="63" priority="64" stopIfTrue="1">
      <formula>$R$70=""</formula>
    </cfRule>
  </conditionalFormatting>
  <conditionalFormatting sqref="R52:R54">
    <cfRule type="expression" dxfId="62" priority="63" stopIfTrue="1">
      <formula>$P$31=""</formula>
    </cfRule>
  </conditionalFormatting>
  <conditionalFormatting sqref="R37">
    <cfRule type="expression" dxfId="61" priority="62" stopIfTrue="1">
      <formula>$P$37=""</formula>
    </cfRule>
  </conditionalFormatting>
  <conditionalFormatting sqref="R44">
    <cfRule type="expression" dxfId="60" priority="61" stopIfTrue="1">
      <formula>$P$44=""</formula>
    </cfRule>
  </conditionalFormatting>
  <conditionalFormatting sqref="U37">
    <cfRule type="expression" dxfId="59" priority="60" stopIfTrue="1">
      <formula>$R$37=""</formula>
    </cfRule>
  </conditionalFormatting>
  <conditionalFormatting sqref="U50">
    <cfRule type="expression" dxfId="58" priority="59" stopIfTrue="1">
      <formula>$R$50=""</formula>
    </cfRule>
  </conditionalFormatting>
  <conditionalFormatting sqref="P48">
    <cfRule type="expression" dxfId="57" priority="58" stopIfTrue="1">
      <formula>P48=""</formula>
    </cfRule>
  </conditionalFormatting>
  <conditionalFormatting sqref="P50">
    <cfRule type="expression" dxfId="56" priority="57" stopIfTrue="1">
      <formula>P50=""</formula>
    </cfRule>
  </conditionalFormatting>
  <conditionalFormatting sqref="P51">
    <cfRule type="expression" dxfId="55" priority="55" stopIfTrue="1">
      <formula>P51=""</formula>
    </cfRule>
  </conditionalFormatting>
  <conditionalFormatting sqref="R51">
    <cfRule type="expression" dxfId="54" priority="56" stopIfTrue="1">
      <formula>$P$51=""</formula>
    </cfRule>
  </conditionalFormatting>
  <conditionalFormatting sqref="R63">
    <cfRule type="expression" dxfId="53" priority="54" stopIfTrue="1">
      <formula>$P$63=""</formula>
    </cfRule>
  </conditionalFormatting>
  <conditionalFormatting sqref="U55">
    <cfRule type="expression" dxfId="52" priority="53" stopIfTrue="1">
      <formula>$R$55=""</formula>
    </cfRule>
  </conditionalFormatting>
  <conditionalFormatting sqref="U63">
    <cfRule type="expression" dxfId="51" priority="52" stopIfTrue="1">
      <formula>$R$63=""</formula>
    </cfRule>
  </conditionalFormatting>
  <conditionalFormatting sqref="P38">
    <cfRule type="expression" dxfId="50" priority="50" stopIfTrue="1">
      <formula>P38=""</formula>
    </cfRule>
  </conditionalFormatting>
  <conditionalFormatting sqref="R38">
    <cfRule type="expression" dxfId="49" priority="51" stopIfTrue="1">
      <formula>$P$38=""</formula>
    </cfRule>
  </conditionalFormatting>
  <conditionalFormatting sqref="U38">
    <cfRule type="expression" dxfId="48" priority="49" stopIfTrue="1">
      <formula>$R$38=""</formula>
    </cfRule>
  </conditionalFormatting>
  <conditionalFormatting sqref="P39">
    <cfRule type="expression" dxfId="47" priority="47" stopIfTrue="1">
      <formula>P39=""</formula>
    </cfRule>
  </conditionalFormatting>
  <conditionalFormatting sqref="R39">
    <cfRule type="expression" dxfId="46" priority="48" stopIfTrue="1">
      <formula>$P$39=""</formula>
    </cfRule>
  </conditionalFormatting>
  <conditionalFormatting sqref="U39">
    <cfRule type="expression" dxfId="45" priority="46" stopIfTrue="1">
      <formula>$R$39=""</formula>
    </cfRule>
  </conditionalFormatting>
  <conditionalFormatting sqref="P40">
    <cfRule type="expression" dxfId="44" priority="44" stopIfTrue="1">
      <formula>P40=""</formula>
    </cfRule>
  </conditionalFormatting>
  <conditionalFormatting sqref="R40">
    <cfRule type="expression" dxfId="43" priority="45" stopIfTrue="1">
      <formula>$P$40=""</formula>
    </cfRule>
  </conditionalFormatting>
  <conditionalFormatting sqref="U41">
    <cfRule type="expression" dxfId="42" priority="43" stopIfTrue="1">
      <formula>$R$41=""</formula>
    </cfRule>
  </conditionalFormatting>
  <conditionalFormatting sqref="P41">
    <cfRule type="expression" dxfId="41" priority="41" stopIfTrue="1">
      <formula>P41=""</formula>
    </cfRule>
  </conditionalFormatting>
  <conditionalFormatting sqref="R41">
    <cfRule type="expression" dxfId="40" priority="42" stopIfTrue="1">
      <formula>$P$41=""</formula>
    </cfRule>
  </conditionalFormatting>
  <conditionalFormatting sqref="U42">
    <cfRule type="expression" dxfId="39" priority="40" stopIfTrue="1">
      <formula>$R$42=""</formula>
    </cfRule>
  </conditionalFormatting>
  <conditionalFormatting sqref="P43">
    <cfRule type="expression" dxfId="38" priority="38" stopIfTrue="1">
      <formula>P43=""</formula>
    </cfRule>
  </conditionalFormatting>
  <conditionalFormatting sqref="R43">
    <cfRule type="expression" dxfId="37" priority="39" stopIfTrue="1">
      <formula>$P$43=""</formula>
    </cfRule>
  </conditionalFormatting>
  <conditionalFormatting sqref="U44">
    <cfRule type="expression" dxfId="36" priority="37" stopIfTrue="1">
      <formula>$R$44=""</formula>
    </cfRule>
  </conditionalFormatting>
  <conditionalFormatting sqref="P42">
    <cfRule type="expression" dxfId="35" priority="35" stopIfTrue="1">
      <formula>P42=""</formula>
    </cfRule>
  </conditionalFormatting>
  <conditionalFormatting sqref="R42">
    <cfRule type="expression" dxfId="34" priority="36" stopIfTrue="1">
      <formula>$P$42=""</formula>
    </cfRule>
  </conditionalFormatting>
  <conditionalFormatting sqref="U43">
    <cfRule type="expression" dxfId="33" priority="34" stopIfTrue="1">
      <formula>$R$43=""</formula>
    </cfRule>
  </conditionalFormatting>
  <conditionalFormatting sqref="P45">
    <cfRule type="expression" dxfId="32" priority="32" stopIfTrue="1">
      <formula>P45=""</formula>
    </cfRule>
  </conditionalFormatting>
  <conditionalFormatting sqref="R45">
    <cfRule type="expression" dxfId="31" priority="33" stopIfTrue="1">
      <formula>$P$45=""</formula>
    </cfRule>
  </conditionalFormatting>
  <conditionalFormatting sqref="U51">
    <cfRule type="expression" dxfId="30" priority="31" stopIfTrue="1">
      <formula>$R$51=""</formula>
    </cfRule>
  </conditionalFormatting>
  <conditionalFormatting sqref="R62">
    <cfRule type="expression" dxfId="29" priority="30" stopIfTrue="1">
      <formula>$P$62=""</formula>
    </cfRule>
  </conditionalFormatting>
  <conditionalFormatting sqref="U46">
    <cfRule type="expression" dxfId="28" priority="29" stopIfTrue="1">
      <formula>$R$46=""</formula>
    </cfRule>
  </conditionalFormatting>
  <conditionalFormatting sqref="U40">
    <cfRule type="expression" dxfId="27" priority="28">
      <formula>$R$40=""</formula>
    </cfRule>
  </conditionalFormatting>
  <conditionalFormatting sqref="R46">
    <cfRule type="expression" dxfId="26" priority="27" stopIfTrue="1">
      <formula>$P$46=""</formula>
    </cfRule>
  </conditionalFormatting>
  <conditionalFormatting sqref="U45">
    <cfRule type="expression" dxfId="25" priority="26">
      <formula>$R$45=""</formula>
    </cfRule>
  </conditionalFormatting>
  <conditionalFormatting sqref="U62">
    <cfRule type="expression" dxfId="24" priority="25">
      <formula>$R$62=""</formula>
    </cfRule>
  </conditionalFormatting>
  <conditionalFormatting sqref="U61">
    <cfRule type="expression" dxfId="23" priority="24">
      <formula>$R$61=""</formula>
    </cfRule>
  </conditionalFormatting>
  <conditionalFormatting sqref="U60">
    <cfRule type="expression" dxfId="22" priority="23">
      <formula>$R$60=""</formula>
    </cfRule>
  </conditionalFormatting>
  <conditionalFormatting sqref="U47">
    <cfRule type="expression" dxfId="21" priority="22">
      <formula>$R$47=""</formula>
    </cfRule>
  </conditionalFormatting>
  <conditionalFormatting sqref="U48">
    <cfRule type="expression" dxfId="20" priority="21">
      <formula>$R$48=""</formula>
    </cfRule>
  </conditionalFormatting>
  <conditionalFormatting sqref="U49">
    <cfRule type="expression" dxfId="19" priority="20">
      <formula>$R$49=""</formula>
    </cfRule>
  </conditionalFormatting>
  <conditionalFormatting sqref="R30">
    <cfRule type="expression" dxfId="18" priority="19" stopIfTrue="1">
      <formula>$P$30=""</formula>
    </cfRule>
  </conditionalFormatting>
  <conditionalFormatting sqref="R29">
    <cfRule type="expression" dxfId="17" priority="18" stopIfTrue="1">
      <formula>$P$29=""</formula>
    </cfRule>
  </conditionalFormatting>
  <conditionalFormatting sqref="R28">
    <cfRule type="expression" dxfId="16" priority="17" stopIfTrue="1">
      <formula>$P$28=""</formula>
    </cfRule>
  </conditionalFormatting>
  <conditionalFormatting sqref="R58">
    <cfRule type="expression" dxfId="15" priority="16" stopIfTrue="1">
      <formula>$P$58=""</formula>
    </cfRule>
  </conditionalFormatting>
  <conditionalFormatting sqref="R57">
    <cfRule type="expression" dxfId="14" priority="15" stopIfTrue="1">
      <formula>$P$57=""</formula>
    </cfRule>
  </conditionalFormatting>
  <conditionalFormatting sqref="R56">
    <cfRule type="expression" dxfId="13" priority="14" stopIfTrue="1">
      <formula>$P$56=""</formula>
    </cfRule>
  </conditionalFormatting>
  <conditionalFormatting sqref="R55">
    <cfRule type="expression" dxfId="12" priority="13" stopIfTrue="1">
      <formula>$P$55=""</formula>
    </cfRule>
  </conditionalFormatting>
  <conditionalFormatting sqref="R48">
    <cfRule type="expression" dxfId="11" priority="12" stopIfTrue="1">
      <formula>$P$48=""</formula>
    </cfRule>
  </conditionalFormatting>
  <conditionalFormatting sqref="R47">
    <cfRule type="expression" dxfId="10" priority="11">
      <formula>$P$47=""</formula>
    </cfRule>
  </conditionalFormatting>
  <conditionalFormatting sqref="R49">
    <cfRule type="expression" dxfId="9" priority="10">
      <formula>$P$49=""</formula>
    </cfRule>
  </conditionalFormatting>
  <conditionalFormatting sqref="R59">
    <cfRule type="expression" dxfId="8" priority="102" stopIfTrue="1">
      <formula>$P$59=""</formula>
    </cfRule>
  </conditionalFormatting>
  <conditionalFormatting sqref="B4">
    <cfRule type="expression" dxfId="7" priority="9" stopIfTrue="1">
      <formula>$B$4&lt;&gt;""</formula>
    </cfRule>
  </conditionalFormatting>
  <conditionalFormatting sqref="B6:O7">
    <cfRule type="expression" dxfId="6" priority="8" stopIfTrue="1">
      <formula>$B$6&lt;&gt;""</formula>
    </cfRule>
  </conditionalFormatting>
  <conditionalFormatting sqref="E1">
    <cfRule type="expression" dxfId="5" priority="7" stopIfTrue="1">
      <formula>$E$1&lt;&gt;""</formula>
    </cfRule>
  </conditionalFormatting>
  <conditionalFormatting sqref="C3:O3">
    <cfRule type="expression" dxfId="4" priority="6">
      <formula>$B$3&lt;&gt;""</formula>
    </cfRule>
  </conditionalFormatting>
  <conditionalFormatting sqref="W73">
    <cfRule type="colorScale" priority="5">
      <colorScale>
        <cfvo type="min"/>
        <cfvo type="max"/>
        <color rgb="FFFF7128"/>
        <color rgb="FFFFEF9C"/>
      </colorScale>
    </cfRule>
  </conditionalFormatting>
  <conditionalFormatting sqref="U58">
    <cfRule type="expression" dxfId="3" priority="4">
      <formula>$R$58=""</formula>
    </cfRule>
  </conditionalFormatting>
  <conditionalFormatting sqref="R25">
    <cfRule type="expression" dxfId="2" priority="3" stopIfTrue="1">
      <formula>$P$25=""</formula>
    </cfRule>
  </conditionalFormatting>
  <conditionalFormatting sqref="R27">
    <cfRule type="expression" dxfId="1" priority="2" stopIfTrue="1">
      <formula>$P$27=""</formula>
    </cfRule>
  </conditionalFormatting>
  <conditionalFormatting sqref="R26">
    <cfRule type="expression" dxfId="0" priority="1">
      <formula>$P$26=""</formula>
    </cfRule>
  </conditionalFormatting>
  <dataValidations count="40">
    <dataValidation type="list" imeMode="off" allowBlank="1" showInputMessage="1" showErrorMessage="1" errorTitle="不適切な入力です" error="入札説明書を確認してください。_x000a_ 0 、 1 のいずれかを入力してください。_x000a_もしくは、評価対象ではない項目です。_x000a_" sqref="R26">
      <formula1>$Z$26:$AB$26</formula1>
    </dataValidation>
    <dataValidation type="list" imeMode="off" allowBlank="1" showInputMessage="1" showErrorMessage="1" errorTitle="不適切な入力です" error="入札説明書を確認してください。_x000a_0、0.5、1　のいずれかを入力してください。_x000a_もしくは、評価対象ではない項目です。" sqref="R27">
      <formula1>$Z$27:$AC$27</formula1>
    </dataValidation>
    <dataValidation type="list" imeMode="off" allowBlank="1" showInputMessage="1" showErrorMessage="1" errorTitle="不適切な入力です" error="入札説明書を確認してください。_x000a_ 0 、 1 、1.5 、2 のいずれかを入力してください。_x000a_もしくは、評価対象ではない項目です。" sqref="R25">
      <formula1>$Z$25:$AD$25</formula1>
    </dataValidation>
    <dataValidation type="list" operator="equal" allowBlank="1" showErrorMessage="1" errorTitle="研修参加のみの実績で良いですか？" error="研修参加実績は過去１年度間で,_x000a_実績がある場合は「０．５」を入力してください。_x000a_ボランティア活動の実績（１施設又は２施設以上）、並びに研修参加実績のうち、いずれか１つの実績を評価します。_x000a_もしくは、評価対象ではない項目です。" prompt="_x000a_" sqref="R59">
      <formula1>$Z$59:$AD$59</formula1>
    </dataValidation>
    <dataValidation type="list" allowBlank="1" showInputMessage="1" showErrorMessage="1" sqref="P25:P70">
      <formula1>$X$10:$X$11</formula1>
    </dataValidation>
    <dataValidation imeMode="off" operator="greaterThanOrEqual" allowBlank="1" showInputMessage="1" showErrorMessage="1" sqref="L16"/>
    <dataValidation type="list" allowBlank="1" showInputMessage="1" showErrorMessage="1" errorTitle="不適切な入力です" error="入札説明書を確認してください。_x000a_0 、 1  のいずれかを入力してください。_x000a_もしくは、評価対象ではない項目です。_x000a_" sqref="R49">
      <formula1>$Z$49:$AB$49</formula1>
    </dataValidation>
    <dataValidation type="list" allowBlank="1" showInputMessage="1" showErrorMessage="1" errorTitle="不適切な入力です" error="入札説明書を確認してください。_x000a_0 、1 のいずれかを入力してください。_x000a_もしくは、評価対象ではない項目です。" sqref="R64">
      <formula1>$Z$64:$AB$64</formula1>
    </dataValidation>
    <dataValidation type="list" allowBlank="1" showInputMessage="1" showErrorMessage="1" errorTitle="不適切な入力です" error="入札説明書を確認してください。_x000a_0、1　のいずれかを入力してください。_x000a_もしくは、評価対象ではない項目です。" sqref="R60">
      <formula1>$Z$60:$AB$60</formula1>
    </dataValidation>
    <dataValidation type="list" imeMode="off" allowBlank="1" showInputMessage="1" showErrorMessage="1" errorTitle="不適切な入力です" error="発注者側で入力する項目です。_x000a_入力しないでください。_x000a_" sqref="R52:R54 R31:R36">
      <formula1>"－"</formula1>
    </dataValidation>
    <dataValidation type="list" allowBlank="1" showInputMessage="1" showErrorMessage="1" errorTitle="不適切な入力です" error="入札説明書を確認してください。_x000a_0、1　のいずれかを入力してください。_x000a_もしくは、評価対象ではない項目です。" sqref="R70">
      <formula1>$Z$70:$AB$70</formula1>
    </dataValidation>
    <dataValidation type="list" allowBlank="1" showInputMessage="1" showErrorMessage="1" errorTitle="不適切な入力です" error="入札説明書を確認してください。_x000a_0 、0.5 、1 のいずれかを入力してください。_x000a_もしくは、評価対象ではない項目です。" sqref="R65">
      <formula1>$Z$65:$AC$65</formula1>
    </dataValidation>
    <dataValidation type="list" allowBlank="1" showInputMessage="1" showErrorMessage="1" errorTitle="不適切な入力です" error="入札説明書を確認してください。_x000a_0、1　のいずれかを入力してください。_x000a_もしくは、評価対象ではない項目です。_x000a_" sqref="R67">
      <formula1>$Z$67:$AB$67</formula1>
    </dataValidation>
    <dataValidation type="list" allowBlank="1" showInputMessage="1" showErrorMessage="1" errorTitle="不適切な入力です" error="入札説明書を確認してください。_x000a_0、1　のいずれかを入力してください。_x000a_もしくは、評価対象ではない項目です。" sqref="R61">
      <formula1>$Z$61:$AB$61</formula1>
    </dataValidation>
    <dataValidation type="list" allowBlank="1" showInputMessage="1" showErrorMessage="1" errorTitle="不適切な入力です" error="入札説明書を確認してください。_x000a_0、2、4　のいずれかを入力してください。_x000a_もしくは、評価対象ではない項目です。" sqref="R66">
      <formula1>$Z$66:$AC$66</formula1>
    </dataValidation>
    <dataValidation type="list" allowBlank="1" showInputMessage="1" showErrorMessage="1" errorTitle="不適切な入力です" error="入札説明書を確認してください。_x000a_0、0.5、1　のいずれかを入力してください。_x000a_もしくは、評価対象ではない項目です。" sqref="R68">
      <formula1>$Z$68:$AC$68</formula1>
    </dataValidation>
    <dataValidation type="list" allowBlank="1" showInputMessage="1" showErrorMessage="1" errorTitle="不適切な入力です" error="入札説明書を確認してください。_x000a_0 、 1  のいずれかを入力してください。_x000a_もしくは、評価対象ではない項目です。" sqref="R51">
      <formula1>$Z$51:$AB$51</formula1>
    </dataValidation>
    <dataValidation type="list" allowBlank="1" showInputMessage="1" showErrorMessage="1" errorTitle="不適切な入力です" error="入札説明書を確認してください。_x000a_0、1、2　のいずれかを入力してください。_x000a_もしくは、評価対象ではない項目です。" sqref="R63">
      <formula1>$Z$63:$AC$63</formula1>
    </dataValidation>
    <dataValidation type="list" allowBlank="1" showErrorMessage="1" errorTitle="不適切な入力です" error="入札説明書を確認してください。_x000a_0、1　のいずれかを入力してください。_x000a_もしくは、評価対象ではない項目です。_x000a_" promptTitle="入力の注意" prompt="・過去1年度間に３件以上の難工事完了実績がある→３点_x000a_・過去1年度間に２件の難工事完了実績がある→２点_x000a_・過去1年度間に１件の難工事完了実績がある→１点_x000a_・難工事完了実績がない→０点" sqref="R69">
      <formula1>$Z$69:$AB$69</formula1>
    </dataValidation>
    <dataValidation type="list" allowBlank="1" showInputMessage="1" showErrorMessage="1" errorTitle="不適切な入力です" error="入札説明書を確認してください。_x000a_0、-1　のいずれかを入力してください。_x000a_もしくは、評価対象ではない項目です。" sqref="R37">
      <formula1>$Z$37:$AB$37</formula1>
    </dataValidation>
    <dataValidation type="list" allowBlank="1" showInputMessage="1" showErrorMessage="1" errorTitle="不適切な入力です" error="入札説明書を確認してください。_x000a_0、-1　のいずれかを入力してください。_x000a_もしくは、評価対象ではない項目です。" sqref="R38">
      <formula1>$Z$38:$AB$38</formula1>
    </dataValidation>
    <dataValidation type="list" allowBlank="1" showInputMessage="1" showErrorMessage="1" errorTitle="不適切な入力です" error="入札説明書を確認してください。_x000a_0、-1　のいずれかを入力してください。_x000a_もしくは、評価対象ではない項目です。" sqref="R39">
      <formula1>$Z$39:$AB$39</formula1>
    </dataValidation>
    <dataValidation type="list" allowBlank="1" showInputMessage="1" showErrorMessage="1" errorTitle="不適切な入力です" error="入札説明書を確認してください。_x000a_0、-1　のいずれかを入力してください。_x000a_もしくは、評価対象ではない項目です。" sqref="R40">
      <formula1>$Z$40:$AB$40</formula1>
    </dataValidation>
    <dataValidation type="list" allowBlank="1" showInputMessage="1" showErrorMessage="1" errorTitle="不適切な入力です" error="入札説明書を確認してください。_x000a_0、-1　のいずれかを入力してください。_x000a_もしくは、評価対象ではない項目です。" sqref="R41">
      <formula1>$Z$41:$AB$41</formula1>
    </dataValidation>
    <dataValidation type="list" allowBlank="1" showInputMessage="1" showErrorMessage="1" errorTitle="不適切な入力です" error="入札説明書を確認してください。_x000a_0、-1　のいずれかを入力してください。_x000a_もしくは、評価対象ではない項目です。" sqref="R42">
      <formula1>$Z$42:$AB$42</formula1>
    </dataValidation>
    <dataValidation type="list" allowBlank="1" showInputMessage="1" showErrorMessage="1" errorTitle="不適切な入力です" error="入札説明書を確認してください。_x000a_0、-1　のいずれかを入力してください。_x000a_もしくは、評価対象ではない項目です。" sqref="R43">
      <formula1>$Z$43:$AB$43</formula1>
    </dataValidation>
    <dataValidation type="list" allowBlank="1" showInputMessage="1" showErrorMessage="1" errorTitle="不適切な入力です" error="入札説明書を確認してください。_x000a_0、-1　のいずれかを入力してください。_x000a_もしくは、評価対象ではない項目です。" sqref="R44">
      <formula1>$Z$44:$AB$44</formula1>
    </dataValidation>
    <dataValidation type="list" allowBlank="1" showErrorMessage="1" errorTitle="難工事完了実績" error="０～３の整数しか入力できません。_x000a_もしくは、評価対象ではない項目です。" promptTitle="入力の注意" prompt="・過去1年度間に３件以上の難工事完了実績がある→３点_x000a_・過去1年度間に２件の難工事完了実績がある→２点_x000a_・過去1年度間に１件の難工事完了実績がある→１点_x000a_・難工事完了実績がない→０点" sqref="R45">
      <formula1>$Z$45:$AD$45</formula1>
    </dataValidation>
    <dataValidation type="list" allowBlank="1" showInputMessage="1" showErrorMessage="1" errorTitle="不適切な入力です" error="入札説明書を確認してください。_x000a_0 、1 のいずれかを入力してください。_x000a_もしくは、評価対象ではない項目です。" sqref="R62">
      <formula1>$Z$62:$AB$62</formula1>
    </dataValidation>
    <dataValidation type="list" allowBlank="1" showInputMessage="1" showErrorMessage="1" errorTitle="不適切な入力です" error="入札説明書を確認してください。_x000a_0 、0.5 のいずれかを入力してください。_x000a_もしくは、評価対象ではない項目です。_x000a_" sqref="R50">
      <formula1>$Z$50:$AB$50</formula1>
    </dataValidation>
    <dataValidation type="list" allowBlank="1" showInputMessage="1" showErrorMessage="1" errorTitle="不適切な入力です" error="入札説明書を確認してください。_x000a_ 0 、 1 、1.5 、2 のいずれかを入力してください。_x000a_もしくは、評価対象ではない項目です。" sqref="R29">
      <formula1>$Z$29:$AD$29</formula1>
    </dataValidation>
    <dataValidation type="list" allowBlank="1" showInputMessage="1" showErrorMessage="1" errorTitle="不適切な入力です" error="入札説明書を確認してください。_x000a_0、0.5、1　のいずれかを入力してください。_x000a_もしくは、評価対象ではない項目です。" sqref="R28">
      <formula1>$Z$28:$AC$28</formula1>
    </dataValidation>
    <dataValidation type="list" allowBlank="1" showInputMessage="1" showErrorMessage="1" errorTitle="不適切な入力です" error="入札説明書を確認してください。_x000a_0、1　のいずれかを入力してください。_x000a_もしくは、評価対象ではない項目です。" sqref="R30">
      <formula1>$Z$30:$AB$30</formula1>
    </dataValidation>
    <dataValidation type="list" allowBlank="1" showInputMessage="1" showErrorMessage="1" errorTitle="不適切な入力です" error="入札説明書を確認してください。_x000a_0 、1 のいずれかを入力してください。_x000a_もしくは、評価対象ではない項目です。_x000a_" sqref="R46">
      <formula1>$Z$46:$AB$46</formula1>
    </dataValidation>
    <dataValidation type="list" allowBlank="1" showInputMessage="1" showErrorMessage="1" errorTitle="不適切な入力です" error="入札説明書を確認してください。_x000a_0 、 1 、1.5 のいずれかを入力してください。_x000a_もしくは、評価対象ではない項目です。_x000a_" sqref="R47">
      <formula1>$Z$47:$AC$47</formula1>
    </dataValidation>
    <dataValidation type="list" allowBlank="1" showInputMessage="1" showErrorMessage="1" errorTitle="不適切な入力です" error="入札説明書を確認してください。_x000a_0 、1.5 、3 のいずれかを入力してください。_x000a_もしくは、評価対象ではない項目です。_x000a_" sqref="R48">
      <formula1>$Z$48:$AC$48</formula1>
    </dataValidation>
    <dataValidation type="list" allowBlank="1" showInputMessage="1" showErrorMessage="1" errorTitle="不適切な入力です" error="入札説明書を確認してください。_x000a_0、1　のいずれかを入力してください。_x000a_もしくは、評価対象ではない項目です。" sqref="R55">
      <formula1>$Z$55:$AB$55</formula1>
    </dataValidation>
    <dataValidation type="list" allowBlank="1" showInputMessage="1" showErrorMessage="1" errorTitle="不適切な入力です" error="入札説明書を確認してください。_x000a_0、1　のいずれかを入力してください。_x000a_もしくは、評価対象ではない項目です。" sqref="R56">
      <formula1>$Z$56:$AB$56</formula1>
    </dataValidation>
    <dataValidation type="list" allowBlank="1" showInputMessage="1" showErrorMessage="1" errorTitle="不適切な入力です" error="入札説明書を確認してください。_x000a_0、0.5、1　のいずれかを入力してください。_x000a_もしくは、評価対象ではない項目です。" sqref="R57">
      <formula1>$Z$57:$AC$57</formula1>
    </dataValidation>
    <dataValidation type="list" allowBlank="1" showInputMessage="1" showErrorMessage="1" errorTitle="不適切な入力です" error="入札説明書を確認してください。_x000a_0、0.5、1　のいずれかを入力してください。_x000a_もしくは、評価対象ではない項目です。" sqref="R58">
      <formula1>$Z$58:$AC$58</formula1>
    </dataValidation>
  </dataValidations>
  <printOptions horizontalCentered="1"/>
  <pageMargins left="0.23622047244094491" right="0.23622047244094491" top="0.19685039370078741" bottom="0.35433070866141736" header="0.31496062992125984" footer="0.15748031496062992"/>
  <pageSetup paperSize="9" scale="8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43"/>
  <sheetViews>
    <sheetView tabSelected="1" workbookViewId="0">
      <selection activeCell="C12" sqref="C12"/>
    </sheetView>
  </sheetViews>
  <sheetFormatPr defaultRowHeight="13.5"/>
  <cols>
    <col min="1" max="1" width="1.25" style="76" customWidth="1"/>
    <col min="2" max="16384" width="9" style="76"/>
  </cols>
  <sheetData>
    <row r="1" spans="2:2" ht="28.5" customHeight="1">
      <c r="B1" s="75" t="s">
        <v>81</v>
      </c>
    </row>
    <row r="2" spans="2:2" ht="6" customHeight="1"/>
    <row r="5" spans="2:2">
      <c r="B5" s="76" t="s">
        <v>121</v>
      </c>
    </row>
    <row r="6" spans="2:2">
      <c r="B6" s="76" t="s">
        <v>123</v>
      </c>
    </row>
    <row r="40" spans="2:4">
      <c r="D40" s="77"/>
    </row>
    <row r="43" spans="2:4" ht="14.25">
      <c r="B43" s="78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自己採点申請書(評価項目選択型) </vt:lpstr>
      <vt:lpstr>提出方法</vt:lpstr>
      <vt:lpstr>'自己採点申請書(評価項目選択型) 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kensetsu</cp:lastModifiedBy>
  <cp:lastPrinted>2018-01-23T07:27:13Z</cp:lastPrinted>
  <dcterms:created xsi:type="dcterms:W3CDTF">2017-12-21T02:41:07Z</dcterms:created>
  <dcterms:modified xsi:type="dcterms:W3CDTF">2018-09-19T04:14:50Z</dcterms:modified>
</cp:coreProperties>
</file>